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filterPrivacy="1" codeName="ThisWorkbook" autoCompressPictures="0"/>
  <xr:revisionPtr revIDLastSave="0" documentId="13_ncr:1_{4195C6CE-94F8-4AA1-AE2F-018BCDD5D7A6}" xr6:coauthVersionLast="45" xr6:coauthVersionMax="45" xr10:uidLastSave="{00000000-0000-0000-0000-000000000000}"/>
  <bookViews>
    <workbookView xWindow="-120" yWindow="-120" windowWidth="28980" windowHeight="15345" tabRatio="788"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Janvier!$K$5</definedName>
    <definedName name="DébutSemaine">Janvier!$L$5</definedName>
    <definedName name="JoursEtSemaines">{0,1,2,3,4,5,6} + {0;1;2;3;4;5}*7</definedName>
    <definedName name="_xlnm.Print_Area" localSheetId="7">Août!$A:$I</definedName>
    <definedName name="_xlnm.Print_Area" localSheetId="3">Avril!$A:$I</definedName>
    <definedName name="_xlnm.Print_Area" localSheetId="11">Décembre!$A:$I</definedName>
    <definedName name="_xlnm.Print_Area" localSheetId="1">Février!$A:$I</definedName>
    <definedName name="_xlnm.Print_Area" localSheetId="0">Janvier!$A:$I</definedName>
    <definedName name="_xlnm.Print_Area" localSheetId="6">Juillet!$A:$I</definedName>
    <definedName name="_xlnm.Print_Area" localSheetId="5">Juin!$A:$I</definedName>
    <definedName name="_xlnm.Print_Area" localSheetId="4">Mai!$A:$I</definedName>
    <definedName name="_xlnm.Print_Area" localSheetId="2">Mars!$A:$I</definedName>
    <definedName name="_xlnm.Print_Area" localSheetId="10">Novembre!$A:$I</definedName>
    <definedName name="_xlnm.Print_Area" localSheetId="9">Octobre!$A:$I</definedName>
    <definedName name="_xlnm.Print_Area" localSheetId="8">Septembre!$A:$I</definedName>
    <definedName name="ZoneTitreColonne1...H12.1">Janvier!$B$3</definedName>
    <definedName name="ZoneTitreColonne1...H12.10">Octobre!$B$3</definedName>
    <definedName name="ZoneTitreColonne1...H12.11">Novembre!$B$3</definedName>
    <definedName name="ZoneTitreColonne1...H12.12">Décembre!$B$3</definedName>
    <definedName name="ZoneTitreColonne1...H12.2">Février!$B$3</definedName>
    <definedName name="ZoneTitreColonne1...H12.3">Mars!$B$3</definedName>
    <definedName name="ZoneTitreColonne1...H12.4">Avril!$B$3</definedName>
    <definedName name="ZoneTitreColonne1...H12.5">Mai!$B$3</definedName>
    <definedName name="ZoneTitreColonne1...H12.6">Juin!$B$3</definedName>
    <definedName name="ZoneTitreColonne1...H12.7">Juillet!$B$3</definedName>
    <definedName name="ZoneTitreColonne1...H12.8">Août!$B$3</definedName>
    <definedName name="ZoneTitreColonne1...H12.9">Septembre!$B$3</definedName>
    <definedName name="ZoneTitreColonne2...C14.1">Janvier!$B$3</definedName>
    <definedName name="ZoneTitreColonne2...C14.10">Octobre!$B$3</definedName>
    <definedName name="ZoneTitreColonne2...C14.11">Novembre!$B$3</definedName>
    <definedName name="ZoneTitreColonne2...C14.12">Décembre!$B$3</definedName>
    <definedName name="ZoneTitreColonne2...C14.2">Février!$B$3</definedName>
    <definedName name="ZoneTitreColonne2...C14.3">Mars!$B$3</definedName>
    <definedName name="ZoneTitreColonne2...C14.4">Avril!$B$3</definedName>
    <definedName name="ZoneTitreColonne2...C14.5">Mai!$B$3</definedName>
    <definedName name="ZoneTitreColonne2...C14.6">Juin!$B$3</definedName>
    <definedName name="ZoneTitreColonne2...C14.7">Juillet!$B$3</definedName>
    <definedName name="ZoneTitreColonne2...C14.8">Août!$B$3</definedName>
    <definedName name="ZoneTitreColonne2...C14.9">Septembre!$B$3</definedName>
    <definedName name="ZoneTitreLigne1..K3">Janvier!$K$4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B2" i="14"/>
  <c r="H3" i="25"/>
  <c r="G3" i="25"/>
  <c r="F3" i="25"/>
  <c r="E3" i="25"/>
  <c r="D3" i="25"/>
  <c r="C3" i="25"/>
  <c r="H3" i="24"/>
  <c r="G3" i="24"/>
  <c r="F3" i="24"/>
  <c r="E3" i="24"/>
  <c r="D3" i="24"/>
  <c r="C3" i="24"/>
  <c r="H3" i="23"/>
  <c r="G3" i="23"/>
  <c r="F3" i="23"/>
  <c r="E3" i="23"/>
  <c r="D3" i="23"/>
  <c r="C3" i="23"/>
  <c r="H3" i="22"/>
  <c r="G3" i="22"/>
  <c r="F3" i="22"/>
  <c r="E3" i="22"/>
  <c r="D3" i="22"/>
  <c r="C3" i="22"/>
  <c r="H3" i="21"/>
  <c r="G3" i="21"/>
  <c r="F3" i="21"/>
  <c r="E3" i="21"/>
  <c r="D3" i="21"/>
  <c r="C3" i="21"/>
  <c r="H3" i="20"/>
  <c r="G3" i="20"/>
  <c r="F3" i="20"/>
  <c r="E3" i="20"/>
  <c r="D3" i="20"/>
  <c r="C3" i="20"/>
  <c r="H3" i="19"/>
  <c r="G3" i="19"/>
  <c r="F3" i="19"/>
  <c r="E3" i="19"/>
  <c r="D3" i="19"/>
  <c r="C3" i="19"/>
  <c r="H3" i="18"/>
  <c r="G3" i="18"/>
  <c r="F3" i="18"/>
  <c r="E3" i="18"/>
  <c r="D3" i="18"/>
  <c r="C3" i="18"/>
  <c r="H3" i="17"/>
  <c r="G3" i="17"/>
  <c r="F3" i="17"/>
  <c r="E3" i="17"/>
  <c r="D3" i="17"/>
  <c r="C3" i="17"/>
  <c r="H3" i="16"/>
  <c r="G3" i="16"/>
  <c r="F3" i="16"/>
  <c r="E3" i="16"/>
  <c r="D3" i="16"/>
  <c r="C3" i="16"/>
  <c r="H3" i="15"/>
  <c r="G3" i="15"/>
  <c r="F3" i="15"/>
  <c r="E3" i="15"/>
  <c r="D3" i="15"/>
  <c r="C3" i="15"/>
  <c r="H3" i="14"/>
  <c r="G3" i="14"/>
  <c r="F3" i="14"/>
  <c r="E3" i="14"/>
  <c r="D3" i="14"/>
  <c r="C3" i="14"/>
  <c r="B14" i="25" a="1"/>
  <c r="C14" i="25" s="1"/>
  <c r="B12" i="25" a="1"/>
  <c r="G12" i="25" s="1"/>
  <c r="B10" i="25" a="1"/>
  <c r="G10" i="25" s="1"/>
  <c r="B8" i="25" a="1"/>
  <c r="G8" i="25" s="1"/>
  <c r="B6" i="25" a="1"/>
  <c r="G6" i="25" s="1"/>
  <c r="B4" i="25" a="1"/>
  <c r="G4" i="25" s="1"/>
  <c r="B14" i="24" a="1"/>
  <c r="B14" i="24" s="1"/>
  <c r="H12" i="24"/>
  <c r="D12" i="24"/>
  <c r="B12" i="24" a="1"/>
  <c r="F12" i="24" s="1"/>
  <c r="H10" i="24"/>
  <c r="D10" i="24"/>
  <c r="B10" i="24" a="1"/>
  <c r="F10" i="24" s="1"/>
  <c r="H8" i="24"/>
  <c r="D8" i="24"/>
  <c r="B8" i="24" a="1"/>
  <c r="F8" i="24" s="1"/>
  <c r="H6" i="24"/>
  <c r="D6" i="24"/>
  <c r="B6" i="24" a="1"/>
  <c r="F6" i="24" s="1"/>
  <c r="B4" i="24" a="1"/>
  <c r="F4" i="24" s="1"/>
  <c r="C14" i="23"/>
  <c r="B14" i="23" a="1"/>
  <c r="B14" i="23" s="1"/>
  <c r="H12" i="23"/>
  <c r="G12" i="23"/>
  <c r="D12" i="23"/>
  <c r="C12" i="23"/>
  <c r="B12" i="23" a="1"/>
  <c r="E12" i="23" s="1"/>
  <c r="H10" i="23"/>
  <c r="G10" i="23"/>
  <c r="D10" i="23"/>
  <c r="C10" i="23"/>
  <c r="B10" i="23" a="1"/>
  <c r="E10" i="23" s="1"/>
  <c r="H8" i="23"/>
  <c r="G8" i="23"/>
  <c r="D8" i="23"/>
  <c r="C8" i="23"/>
  <c r="B8" i="23" a="1"/>
  <c r="E8" i="23" s="1"/>
  <c r="H6" i="23"/>
  <c r="G6" i="23"/>
  <c r="D6" i="23"/>
  <c r="C6" i="23"/>
  <c r="B6" i="23" a="1"/>
  <c r="E6" i="23" s="1"/>
  <c r="H4" i="23"/>
  <c r="D4" i="23"/>
  <c r="B4" i="23" a="1"/>
  <c r="E4" i="23" s="1"/>
  <c r="C14" i="22"/>
  <c r="B14" i="22"/>
  <c r="B14" i="22" a="1"/>
  <c r="H12" i="22"/>
  <c r="G12" i="22"/>
  <c r="F12" i="22"/>
  <c r="D12" i="22"/>
  <c r="C12" i="22"/>
  <c r="B12" i="22"/>
  <c r="B12" i="22" a="1"/>
  <c r="E12" i="22" s="1"/>
  <c r="H10" i="22"/>
  <c r="G10" i="22"/>
  <c r="F10" i="22"/>
  <c r="D10" i="22"/>
  <c r="C10" i="22"/>
  <c r="B10" i="22"/>
  <c r="B10" i="22" a="1"/>
  <c r="E10" i="22" s="1"/>
  <c r="H8" i="22"/>
  <c r="G8" i="22"/>
  <c r="F8" i="22"/>
  <c r="D8" i="22"/>
  <c r="C8" i="22"/>
  <c r="B8" i="22"/>
  <c r="B8" i="22" a="1"/>
  <c r="E8" i="22" s="1"/>
  <c r="H6" i="22"/>
  <c r="G6" i="22"/>
  <c r="F6" i="22"/>
  <c r="D6" i="22"/>
  <c r="C6" i="22"/>
  <c r="B6" i="22"/>
  <c r="B6" i="22" a="1"/>
  <c r="E6" i="22" s="1"/>
  <c r="H4" i="22"/>
  <c r="G4" i="22"/>
  <c r="F4" i="22"/>
  <c r="D4" i="22"/>
  <c r="C4" i="22"/>
  <c r="B4" i="22"/>
  <c r="B4" i="22" a="1"/>
  <c r="E4" i="22" s="1"/>
  <c r="B14" i="21" a="1"/>
  <c r="C14" i="21" s="1"/>
  <c r="B12" i="21" a="1"/>
  <c r="G12" i="21" s="1"/>
  <c r="B10" i="21" a="1"/>
  <c r="G10" i="21" s="1"/>
  <c r="B8" i="21" a="1"/>
  <c r="G8" i="21" s="1"/>
  <c r="B6" i="21" a="1"/>
  <c r="G6" i="21" s="1"/>
  <c r="B4" i="21" a="1"/>
  <c r="G4" i="21" s="1"/>
  <c r="B14" i="20" a="1"/>
  <c r="B14" i="20" s="1"/>
  <c r="H12" i="20"/>
  <c r="D12" i="20"/>
  <c r="B12" i="20" a="1"/>
  <c r="F12" i="20" s="1"/>
  <c r="H10" i="20"/>
  <c r="D10" i="20"/>
  <c r="B10" i="20" a="1"/>
  <c r="F10" i="20" s="1"/>
  <c r="H8" i="20"/>
  <c r="D8" i="20"/>
  <c r="B8" i="20" a="1"/>
  <c r="F8" i="20" s="1"/>
  <c r="H6" i="20"/>
  <c r="D6" i="20"/>
  <c r="B6" i="20" a="1"/>
  <c r="F6" i="20" s="1"/>
  <c r="B4" i="20" a="1"/>
  <c r="F4" i="20" s="1"/>
  <c r="C14" i="19"/>
  <c r="B14" i="19" a="1"/>
  <c r="B14" i="19" s="1"/>
  <c r="H12" i="19"/>
  <c r="G12" i="19"/>
  <c r="D12" i="19"/>
  <c r="C12" i="19"/>
  <c r="B12" i="19" a="1"/>
  <c r="E12" i="19" s="1"/>
  <c r="H10" i="19"/>
  <c r="G10" i="19"/>
  <c r="D10" i="19"/>
  <c r="C10" i="19"/>
  <c r="B10" i="19" a="1"/>
  <c r="E10" i="19" s="1"/>
  <c r="H8" i="19"/>
  <c r="G8" i="19"/>
  <c r="D8" i="19"/>
  <c r="C8" i="19"/>
  <c r="B8" i="19" a="1"/>
  <c r="E8" i="19" s="1"/>
  <c r="H6" i="19"/>
  <c r="G6" i="19"/>
  <c r="D6" i="19"/>
  <c r="C6" i="19"/>
  <c r="B6" i="19" a="1"/>
  <c r="E6" i="19" s="1"/>
  <c r="H4" i="19"/>
  <c r="D4" i="19"/>
  <c r="B4" i="19" a="1"/>
  <c r="E4" i="19" s="1"/>
  <c r="C14" i="18"/>
  <c r="B14" i="18"/>
  <c r="B14" i="18" a="1"/>
  <c r="H12" i="18"/>
  <c r="G12" i="18"/>
  <c r="F12" i="18"/>
  <c r="D12" i="18"/>
  <c r="C12" i="18"/>
  <c r="B12" i="18"/>
  <c r="B12" i="18" a="1"/>
  <c r="E12" i="18" s="1"/>
  <c r="H10" i="18"/>
  <c r="G10" i="18"/>
  <c r="F10" i="18"/>
  <c r="D10" i="18"/>
  <c r="C10" i="18"/>
  <c r="B10" i="18"/>
  <c r="B10" i="18" a="1"/>
  <c r="E10" i="18" s="1"/>
  <c r="H8" i="18"/>
  <c r="G8" i="18"/>
  <c r="F8" i="18"/>
  <c r="D8" i="18"/>
  <c r="C8" i="18"/>
  <c r="B8" i="18"/>
  <c r="B8" i="18" a="1"/>
  <c r="E8" i="18" s="1"/>
  <c r="H6" i="18"/>
  <c r="G6" i="18"/>
  <c r="F6" i="18"/>
  <c r="D6" i="18"/>
  <c r="C6" i="18"/>
  <c r="B6" i="18"/>
  <c r="B6" i="18" a="1"/>
  <c r="E6" i="18" s="1"/>
  <c r="H4" i="18"/>
  <c r="G4" i="18"/>
  <c r="D4" i="18"/>
  <c r="C4" i="18"/>
  <c r="B4" i="18" a="1"/>
  <c r="F4" i="18" s="1"/>
  <c r="C14" i="17"/>
  <c r="B14" i="17"/>
  <c r="B14" i="17" a="1"/>
  <c r="B12" i="17" a="1"/>
  <c r="E12" i="17" s="1"/>
  <c r="B10" i="17" a="1"/>
  <c r="E10" i="17" s="1"/>
  <c r="C8" i="17"/>
  <c r="B8" i="17" a="1"/>
  <c r="B6" i="17" a="1"/>
  <c r="E6" i="17" s="1"/>
  <c r="C4" i="17"/>
  <c r="B4" i="17" a="1"/>
  <c r="E4" i="17" s="1"/>
  <c r="B14" i="16" a="1"/>
  <c r="C14" i="16" s="1"/>
  <c r="B12" i="16" a="1"/>
  <c r="F12" i="16" s="1"/>
  <c r="B10" i="16" a="1"/>
  <c r="F10" i="16" s="1"/>
  <c r="B8" i="16" a="1"/>
  <c r="E8" i="16" s="1"/>
  <c r="B6" i="16" a="1"/>
  <c r="F6" i="16" s="1"/>
  <c r="B4" i="16" a="1"/>
  <c r="F4" i="16" s="1"/>
  <c r="B14" i="15"/>
  <c r="B14" i="15" a="1"/>
  <c r="C14" i="15" s="1"/>
  <c r="H12" i="15"/>
  <c r="D12" i="15"/>
  <c r="B12" i="15" a="1"/>
  <c r="E12" i="15" s="1"/>
  <c r="H10" i="15"/>
  <c r="D10" i="15"/>
  <c r="B10" i="15" a="1"/>
  <c r="E10" i="15" s="1"/>
  <c r="H8" i="15"/>
  <c r="D8" i="15"/>
  <c r="B8" i="15" a="1"/>
  <c r="E8" i="15" s="1"/>
  <c r="H6" i="15"/>
  <c r="D6" i="15"/>
  <c r="B6" i="15" a="1"/>
  <c r="E6" i="15" s="1"/>
  <c r="H4" i="15"/>
  <c r="D4" i="15"/>
  <c r="B4" i="15" a="1"/>
  <c r="G4" i="15" s="1"/>
  <c r="C14" i="14"/>
  <c r="B14" i="14" a="1"/>
  <c r="B14" i="14" s="1"/>
  <c r="H12" i="14"/>
  <c r="G12" i="14"/>
  <c r="D12" i="14"/>
  <c r="C12" i="14"/>
  <c r="B12" i="14" a="1"/>
  <c r="E12" i="14" s="1"/>
  <c r="H10" i="14"/>
  <c r="G10" i="14"/>
  <c r="D10" i="14"/>
  <c r="C10" i="14"/>
  <c r="B10" i="14" a="1"/>
  <c r="F10" i="14" s="1"/>
  <c r="H8" i="14"/>
  <c r="G8" i="14"/>
  <c r="D8" i="14"/>
  <c r="C8" i="14"/>
  <c r="B8" i="14" a="1"/>
  <c r="E8" i="14" s="1"/>
  <c r="H6" i="14"/>
  <c r="G6" i="14"/>
  <c r="D6" i="14"/>
  <c r="C6" i="14"/>
  <c r="B6" i="14" a="1"/>
  <c r="F6" i="14" s="1"/>
  <c r="H4" i="14"/>
  <c r="G4" i="14"/>
  <c r="D4" i="14"/>
  <c r="C4" i="14"/>
  <c r="B4" i="14" a="1"/>
  <c r="E4" i="14" s="1"/>
  <c r="E4" i="16" l="1"/>
  <c r="E4" i="15"/>
  <c r="E6" i="14"/>
  <c r="E10" i="14"/>
  <c r="B4" i="15"/>
  <c r="F4" i="15"/>
  <c r="B6" i="15"/>
  <c r="F6" i="15"/>
  <c r="B8" i="15"/>
  <c r="F8" i="15"/>
  <c r="B10" i="15"/>
  <c r="F10" i="15"/>
  <c r="B12" i="15"/>
  <c r="F12" i="15"/>
  <c r="C4" i="16"/>
  <c r="G4" i="16"/>
  <c r="C6" i="16"/>
  <c r="G6" i="16"/>
  <c r="C8" i="16"/>
  <c r="G8" i="16"/>
  <c r="C10" i="16"/>
  <c r="G10" i="16"/>
  <c r="C12" i="16"/>
  <c r="G12" i="16"/>
  <c r="H8" i="17"/>
  <c r="D8" i="17"/>
  <c r="F8" i="17"/>
  <c r="C10" i="17"/>
  <c r="B4" i="14"/>
  <c r="F4" i="14"/>
  <c r="B6" i="14"/>
  <c r="B8" i="14"/>
  <c r="F8" i="14"/>
  <c r="B10" i="14"/>
  <c r="B12" i="14"/>
  <c r="F12" i="14"/>
  <c r="C4" i="15"/>
  <c r="C6" i="15"/>
  <c r="G6" i="15"/>
  <c r="C8" i="15"/>
  <c r="G8" i="15"/>
  <c r="C10" i="15"/>
  <c r="G10" i="15"/>
  <c r="C12" i="15"/>
  <c r="G12" i="15"/>
  <c r="D4" i="16"/>
  <c r="H4" i="16"/>
  <c r="D6" i="16"/>
  <c r="H6" i="16"/>
  <c r="D8" i="16"/>
  <c r="H8" i="16"/>
  <c r="D10" i="16"/>
  <c r="H10" i="16"/>
  <c r="D12" i="16"/>
  <c r="H12" i="16"/>
  <c r="B4" i="17"/>
  <c r="G4" i="17"/>
  <c r="B8" i="17"/>
  <c r="G8" i="17"/>
  <c r="B12" i="17"/>
  <c r="G12" i="17"/>
  <c r="E10" i="16"/>
  <c r="E12" i="16"/>
  <c r="H6" i="17"/>
  <c r="D6" i="17"/>
  <c r="F6" i="17"/>
  <c r="H10" i="17"/>
  <c r="D10" i="17"/>
  <c r="F10" i="17"/>
  <c r="C12" i="17"/>
  <c r="E6" i="16"/>
  <c r="B4" i="16"/>
  <c r="B6" i="16"/>
  <c r="B8" i="16"/>
  <c r="F8" i="16"/>
  <c r="B10" i="16"/>
  <c r="B12" i="16"/>
  <c r="B14" i="16"/>
  <c r="B6" i="17"/>
  <c r="G6" i="17"/>
  <c r="E8" i="17"/>
  <c r="B10" i="17"/>
  <c r="G10" i="17"/>
  <c r="H4" i="17"/>
  <c r="D4" i="17"/>
  <c r="F4" i="17"/>
  <c r="C6" i="17"/>
  <c r="H12" i="17"/>
  <c r="D12" i="17"/>
  <c r="F12" i="17"/>
  <c r="E4" i="18"/>
  <c r="B4" i="19"/>
  <c r="F4" i="19"/>
  <c r="B6" i="19"/>
  <c r="F6" i="19"/>
  <c r="B8" i="19"/>
  <c r="F8" i="19"/>
  <c r="B10" i="19"/>
  <c r="F10" i="19"/>
  <c r="B12" i="19"/>
  <c r="F12" i="19"/>
  <c r="C4" i="20"/>
  <c r="G4" i="20"/>
  <c r="C6" i="20"/>
  <c r="G6" i="20"/>
  <c r="C8" i="20"/>
  <c r="G8" i="20"/>
  <c r="C10" i="20"/>
  <c r="G10" i="20"/>
  <c r="C12" i="20"/>
  <c r="G12" i="20"/>
  <c r="C14" i="20"/>
  <c r="D4" i="21"/>
  <c r="H4" i="21"/>
  <c r="D6" i="21"/>
  <c r="H6" i="21"/>
  <c r="D8" i="21"/>
  <c r="H8" i="21"/>
  <c r="D10" i="21"/>
  <c r="H10" i="21"/>
  <c r="D12" i="21"/>
  <c r="H12" i="21"/>
  <c r="B4" i="23"/>
  <c r="F4" i="23"/>
  <c r="B6" i="23"/>
  <c r="F6" i="23"/>
  <c r="B8" i="23"/>
  <c r="F8" i="23"/>
  <c r="B10" i="23"/>
  <c r="F10" i="23"/>
  <c r="B12" i="23"/>
  <c r="F12" i="23"/>
  <c r="C4" i="24"/>
  <c r="G4" i="24"/>
  <c r="C6" i="24"/>
  <c r="G6" i="24"/>
  <c r="C8" i="24"/>
  <c r="G8" i="24"/>
  <c r="C10" i="24"/>
  <c r="G10" i="24"/>
  <c r="C12" i="24"/>
  <c r="G12" i="24"/>
  <c r="C14" i="24"/>
  <c r="D4" i="25"/>
  <c r="H4" i="25"/>
  <c r="D6" i="25"/>
  <c r="H6" i="25"/>
  <c r="D8" i="25"/>
  <c r="H8" i="25"/>
  <c r="D10" i="25"/>
  <c r="H10" i="25"/>
  <c r="D12" i="25"/>
  <c r="H12" i="25"/>
  <c r="B4" i="18"/>
  <c r="C4" i="19"/>
  <c r="G4" i="19"/>
  <c r="D4" i="20"/>
  <c r="H4" i="20"/>
  <c r="E4" i="21"/>
  <c r="E6" i="21"/>
  <c r="E8" i="21"/>
  <c r="E10" i="21"/>
  <c r="E12" i="21"/>
  <c r="C4" i="23"/>
  <c r="G4" i="23"/>
  <c r="D4" i="24"/>
  <c r="H4" i="24"/>
  <c r="E4" i="25"/>
  <c r="E6" i="25"/>
  <c r="E8" i="25"/>
  <c r="E10" i="25"/>
  <c r="E12" i="25"/>
  <c r="E4" i="20"/>
  <c r="E6" i="20"/>
  <c r="E8" i="20"/>
  <c r="E10" i="20"/>
  <c r="E12" i="20"/>
  <c r="B4" i="21"/>
  <c r="F4" i="21"/>
  <c r="B6" i="21"/>
  <c r="F6" i="21"/>
  <c r="B8" i="21"/>
  <c r="F8" i="21"/>
  <c r="B10" i="21"/>
  <c r="F10" i="21"/>
  <c r="B12" i="21"/>
  <c r="F12" i="21"/>
  <c r="B14" i="21"/>
  <c r="E4" i="24"/>
  <c r="E6" i="24"/>
  <c r="E8" i="24"/>
  <c r="E10" i="24"/>
  <c r="E12" i="24"/>
  <c r="B4" i="25"/>
  <c r="F4" i="25"/>
  <c r="B6" i="25"/>
  <c r="F6" i="25"/>
  <c r="B8" i="25"/>
  <c r="F8" i="25"/>
  <c r="B10" i="25"/>
  <c r="F10" i="25"/>
  <c r="B12" i="25"/>
  <c r="F12" i="25"/>
  <c r="B14" i="25"/>
  <c r="B4" i="20"/>
  <c r="B6" i="20"/>
  <c r="B8" i="20"/>
  <c r="B10" i="20"/>
  <c r="B12" i="20"/>
  <c r="C4" i="21"/>
  <c r="C6" i="21"/>
  <c r="C8" i="21"/>
  <c r="C10" i="21"/>
  <c r="C12" i="21"/>
  <c r="B4" i="24"/>
  <c r="B6" i="24"/>
  <c r="B8" i="24"/>
  <c r="B10" i="24"/>
  <c r="B12" i="24"/>
  <c r="C4" i="25"/>
  <c r="C6" i="25"/>
  <c r="C8" i="25"/>
  <c r="C10" i="25"/>
  <c r="C12" i="25"/>
  <c r="B3" i="24"/>
  <c r="B3" i="23"/>
  <c r="B3" i="22"/>
  <c r="B3" i="21"/>
  <c r="B3" i="20"/>
  <c r="B3" i="19" l="1"/>
  <c r="B3" i="18"/>
  <c r="B3" i="17"/>
  <c r="B3" i="16" l="1"/>
  <c r="B3" i="25" l="1"/>
  <c r="B3" i="15" l="1"/>
  <c r="B3" i="14" l="1"/>
</calcChain>
</file>

<file path=xl/sharedStrings.xml><?xml version="1.0" encoding="utf-8"?>
<sst xmlns="http://schemas.openxmlformats.org/spreadsheetml/2006/main" count="28" uniqueCount="6">
  <si>
    <t>Notes</t>
  </si>
  <si>
    <t xml:space="preserve"> </t>
  </si>
  <si>
    <t>Paramètres du Calendrier</t>
  </si>
  <si>
    <t>Année</t>
  </si>
  <si>
    <t>Début de la semaine</t>
  </si>
  <si>
    <t>lundi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</si>
</sst>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39" x14ac:knownFonts="1">
    <font>
      <sz val="11"/>
      <color theme="1" tint="0.24994659260841701"/>
      <name val="Lucida Bright"/>
      <family val="2"/>
      <scheme val="minor"/>
    </font>
    <font>
      <sz val="11"/>
      <color theme="1"/>
      <name val="Lucida Bright"/>
      <family val="2"/>
      <scheme val="minor"/>
    </font>
    <font>
      <sz val="8"/>
      <name val="Arial"/>
      <family val="2"/>
    </font>
    <font>
      <b/>
      <sz val="11"/>
      <color theme="0"/>
      <name val="Lucida Bright"/>
      <family val="2"/>
      <scheme val="minor"/>
    </font>
    <font>
      <b/>
      <sz val="14"/>
      <color theme="0"/>
      <name val="Lucida Bright"/>
      <family val="2"/>
      <scheme val="minor"/>
    </font>
    <font>
      <sz val="35"/>
      <color theme="4"/>
      <name val="Lucida Bright"/>
      <family val="2"/>
      <scheme val="minor"/>
    </font>
    <font>
      <sz val="12"/>
      <color theme="4" tint="-0.24994659260841701"/>
      <name val="Cambria"/>
      <family val="1"/>
      <scheme val="major"/>
    </font>
    <font>
      <sz val="11"/>
      <color theme="1" tint="0.34998626667073579"/>
      <name val="Lucida Bright"/>
      <family val="2"/>
      <scheme val="minor"/>
    </font>
    <font>
      <sz val="11"/>
      <color theme="4" tint="-0.24994659260841701"/>
      <name val="Lucida Bright"/>
      <family val="2"/>
      <scheme val="minor"/>
    </font>
    <font>
      <sz val="11"/>
      <color indexed="63"/>
      <name val="Lucida Bright"/>
      <family val="2"/>
      <scheme val="minor"/>
    </font>
    <font>
      <sz val="11"/>
      <name val="Lucida Bright"/>
      <family val="2"/>
      <scheme val="minor"/>
    </font>
    <font>
      <b/>
      <sz val="11"/>
      <color theme="1" tint="0.34998626667073579"/>
      <name val="Lucida Bright"/>
      <family val="2"/>
      <scheme val="minor"/>
    </font>
    <font>
      <sz val="11"/>
      <color theme="1" tint="0.24994659260841701"/>
      <name val="Lucida Bright"/>
      <family val="2"/>
      <scheme val="minor"/>
    </font>
    <font>
      <sz val="12"/>
      <color theme="8" tint="-0.249977111117893"/>
      <name val="Lucida Bright"/>
      <family val="1"/>
      <scheme val="minor"/>
    </font>
    <font>
      <sz val="11"/>
      <color theme="1" tint="0.14999847407452621"/>
      <name val="Lucida Bright"/>
      <family val="1"/>
      <scheme val="minor"/>
    </font>
    <font>
      <sz val="35"/>
      <color theme="1" tint="0.14999847407452621"/>
      <name val="Lucida Bright"/>
      <family val="1"/>
      <scheme val="minor"/>
    </font>
    <font>
      <sz val="12"/>
      <color theme="1" tint="0.14999847407452621"/>
      <name val="Lucida Bright"/>
      <family val="1"/>
      <scheme val="minor"/>
    </font>
    <font>
      <sz val="10"/>
      <color theme="1" tint="0.14999847407452621"/>
      <name val="Lucida Bright"/>
      <family val="1"/>
      <scheme val="minor"/>
    </font>
    <font>
      <sz val="9"/>
      <color theme="1" tint="0.14999847407452621"/>
      <name val="Lucida Bright"/>
      <family val="1"/>
      <scheme val="minor"/>
    </font>
    <font>
      <sz val="11"/>
      <color theme="1" tint="0.14999847407452621"/>
      <name val="Lucida Bright"/>
      <family val="2"/>
      <scheme val="minor"/>
    </font>
    <font>
      <sz val="35"/>
      <color theme="9" tint="-0.499984740745262"/>
      <name val="Cambria"/>
      <family val="1"/>
      <scheme val="major"/>
    </font>
    <font>
      <sz val="35"/>
      <color theme="8" tint="-0.499984740745262"/>
      <name val="Cambria"/>
      <family val="1"/>
      <scheme val="major"/>
    </font>
    <font>
      <sz val="35"/>
      <color theme="5" tint="-0.499984740745262"/>
      <name val="Cambria"/>
      <family val="1"/>
      <scheme val="major"/>
    </font>
    <font>
      <sz val="35"/>
      <color theme="7" tint="-0.499984740745262"/>
      <name val="Cambria"/>
      <family val="1"/>
      <scheme val="major"/>
    </font>
    <font>
      <sz val="12"/>
      <color theme="8" tint="-0.499984740745262"/>
      <name val="Lucida Bright"/>
      <family val="1"/>
      <scheme val="minor"/>
    </font>
    <font>
      <sz val="12"/>
      <color theme="9" tint="-0.499984740745262"/>
      <name val="Lucida Bright"/>
      <family val="1"/>
      <scheme val="minor"/>
    </font>
    <font>
      <sz val="12"/>
      <color theme="7" tint="-0.499984740745262"/>
      <name val="Lucida Bright"/>
      <family val="1"/>
      <scheme val="minor"/>
    </font>
    <font>
      <sz val="12"/>
      <color theme="5" tint="-0.499984740745262"/>
      <name val="Lucida Bright"/>
      <family val="1"/>
      <scheme val="minor"/>
    </font>
    <font>
      <sz val="11"/>
      <color rgb="FF006100"/>
      <name val="Lucida Bright"/>
      <family val="2"/>
      <scheme val="minor"/>
    </font>
    <font>
      <sz val="11"/>
      <color rgb="FF9C0006"/>
      <name val="Lucida Bright"/>
      <family val="2"/>
      <scheme val="minor"/>
    </font>
    <font>
      <sz val="11"/>
      <color rgb="FF9C5700"/>
      <name val="Lucida Bright"/>
      <family val="2"/>
      <scheme val="minor"/>
    </font>
    <font>
      <sz val="11"/>
      <color rgb="FF3F3F76"/>
      <name val="Lucida Bright"/>
      <family val="2"/>
      <scheme val="minor"/>
    </font>
    <font>
      <b/>
      <sz val="11"/>
      <color rgb="FF3F3F3F"/>
      <name val="Lucida Bright"/>
      <family val="2"/>
      <scheme val="minor"/>
    </font>
    <font>
      <b/>
      <sz val="11"/>
      <color rgb="FFFA7D00"/>
      <name val="Lucida Bright"/>
      <family val="2"/>
      <scheme val="minor"/>
    </font>
    <font>
      <sz val="11"/>
      <color rgb="FFFA7D00"/>
      <name val="Lucida Bright"/>
      <family val="2"/>
      <scheme val="minor"/>
    </font>
    <font>
      <sz val="11"/>
      <color rgb="FFFF0000"/>
      <name val="Lucida Bright"/>
      <family val="2"/>
      <scheme val="minor"/>
    </font>
    <font>
      <i/>
      <sz val="11"/>
      <color rgb="FF7F7F7F"/>
      <name val="Lucida Bright"/>
      <family val="2"/>
      <scheme val="minor"/>
    </font>
    <font>
      <b/>
      <sz val="11"/>
      <color theme="1"/>
      <name val="Lucida Bright"/>
      <family val="2"/>
      <scheme val="minor"/>
    </font>
    <font>
      <sz val="11"/>
      <color theme="0"/>
      <name val="Lucida Bright"/>
      <family val="2"/>
      <scheme val="minor"/>
    </font>
  </fonts>
  <fills count="38">
    <fill>
      <patternFill patternType="none"/>
    </fill>
    <fill>
      <patternFill patternType="gray125"/>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medium">
        <color theme="8" tint="-0.24994659260841701"/>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medium">
        <color theme="9" tint="-0.24994659260841701"/>
      </bottom>
      <diagonal/>
    </border>
    <border>
      <left/>
      <right/>
      <top/>
      <bottom style="medium">
        <color theme="7" tint="-0.24994659260841701"/>
      </bottom>
      <diagonal/>
    </border>
    <border>
      <left/>
      <right/>
      <top/>
      <bottom style="medium">
        <color theme="5"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top"/>
    </xf>
    <xf numFmtId="0" fontId="9" fillId="2" borderId="0" applyNumberFormat="0" applyBorder="0" applyAlignment="0" applyProtection="0"/>
    <xf numFmtId="0" fontId="8" fillId="0" borderId="3" applyNumberFormat="0" applyFill="0" applyProtection="0">
      <alignment horizontal="left" vertical="center" indent="1"/>
    </xf>
    <xf numFmtId="0" fontId="3" fillId="3" borderId="1" applyNumberFormat="0" applyAlignment="0" applyProtection="0"/>
    <xf numFmtId="0" fontId="4" fillId="4" borderId="2" applyNumberFormat="0" applyProtection="0">
      <alignment vertical="center"/>
    </xf>
    <xf numFmtId="0" fontId="5" fillId="0" borderId="0" applyFill="0" applyBorder="0" applyProtection="0">
      <alignment vertical="center"/>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1" fillId="5" borderId="0" applyBorder="0" applyProtection="0">
      <alignment horizontal="left" vertical="top" wrapText="1" indent="1"/>
    </xf>
    <xf numFmtId="166" fontId="7" fillId="0" borderId="0">
      <alignment horizontal="left" indent="1"/>
    </xf>
    <xf numFmtId="0" fontId="10" fillId="5"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xf numFmtId="0" fontId="28" fillId="10" borderId="0" applyNumberFormat="0" applyBorder="0" applyAlignment="0" applyProtection="0"/>
    <xf numFmtId="0" fontId="29" fillId="11" borderId="0" applyNumberFormat="0" applyBorder="0" applyAlignment="0" applyProtection="0"/>
    <xf numFmtId="0" fontId="30" fillId="12" borderId="0" applyNumberFormat="0" applyBorder="0" applyAlignment="0" applyProtection="0"/>
    <xf numFmtId="0" fontId="31" fillId="13" borderId="12" applyNumberFormat="0" applyAlignment="0" applyProtection="0"/>
    <xf numFmtId="0" fontId="32" fillId="14" borderId="13" applyNumberFormat="0" applyAlignment="0" applyProtection="0"/>
    <xf numFmtId="0" fontId="33" fillId="14" borderId="12" applyNumberFormat="0" applyAlignment="0" applyProtection="0"/>
    <xf numFmtId="0" fontId="34" fillId="0" borderId="14" applyNumberFormat="0" applyFill="0" applyAlignment="0" applyProtection="0"/>
    <xf numFmtId="0" fontId="3" fillId="15" borderId="15" applyNumberFormat="0" applyAlignment="0" applyProtection="0"/>
    <xf numFmtId="0" fontId="35" fillId="0" borderId="0" applyNumberFormat="0" applyFill="0" applyBorder="0" applyAlignment="0" applyProtection="0"/>
    <xf numFmtId="0" fontId="12" fillId="16" borderId="16" applyNumberFormat="0" applyFont="0" applyAlignment="0" applyProtection="0"/>
    <xf numFmtId="0" fontId="36" fillId="0" borderId="0" applyNumberFormat="0" applyFill="0" applyBorder="0" applyAlignment="0" applyProtection="0"/>
    <xf numFmtId="0" fontId="37" fillId="0" borderId="17"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3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cellStyleXfs>
  <cellXfs count="42">
    <xf numFmtId="0" fontId="0" fillId="0" borderId="0" xfId="0">
      <alignment vertical="top"/>
    </xf>
    <xf numFmtId="0" fontId="14" fillId="0" borderId="0" xfId="0" applyFont="1">
      <alignment vertical="top"/>
    </xf>
    <xf numFmtId="0" fontId="14" fillId="0" borderId="0" xfId="0" applyFont="1" applyFill="1" applyBorder="1">
      <alignment vertical="top"/>
    </xf>
    <xf numFmtId="0" fontId="14" fillId="0" borderId="0" xfId="2" applyFont="1" applyFill="1" applyBorder="1" applyAlignment="1">
      <alignment vertical="center"/>
    </xf>
    <xf numFmtId="0" fontId="15" fillId="0" borderId="0" xfId="5" applyFont="1" applyFill="1" applyAlignment="1">
      <alignment horizontal="left" vertical="center"/>
    </xf>
    <xf numFmtId="0" fontId="17" fillId="0" borderId="0" xfId="0" applyFont="1" applyFill="1" applyBorder="1">
      <alignment vertical="top"/>
    </xf>
    <xf numFmtId="0" fontId="18" fillId="0" borderId="0" xfId="0" applyFont="1" applyAlignment="1">
      <alignment horizontal="left" vertical="top" wrapText="1" indent="1"/>
    </xf>
    <xf numFmtId="0" fontId="16" fillId="0" borderId="0" xfId="0" applyFont="1" applyAlignment="1">
      <alignment horizontal="left" vertical="center" indent="1"/>
    </xf>
    <xf numFmtId="0" fontId="16" fillId="0" borderId="0" xfId="0" applyFont="1" applyFill="1" applyBorder="1" applyAlignment="1">
      <alignment horizontal="left" vertical="center" indent="1"/>
    </xf>
    <xf numFmtId="0" fontId="18" fillId="0" borderId="0" xfId="0" applyFont="1" applyBorder="1" applyAlignment="1">
      <alignment horizontal="left" vertical="top" wrapText="1" indent="1"/>
    </xf>
    <xf numFmtId="0" fontId="18" fillId="0" borderId="0" xfId="0" applyFont="1" applyFill="1" applyBorder="1" applyAlignment="1">
      <alignment horizontal="left" vertical="top" wrapText="1" indent="1"/>
    </xf>
    <xf numFmtId="0" fontId="18" fillId="6" borderId="0" xfId="13" applyFont="1" applyFill="1" applyBorder="1" applyAlignment="1">
      <alignment horizontal="left" vertical="top" wrapText="1" indent="1"/>
    </xf>
    <xf numFmtId="0" fontId="17" fillId="6" borderId="7" xfId="14" applyFont="1" applyFill="1" applyBorder="1" applyAlignment="1">
      <alignment horizontal="center" vertical="center"/>
    </xf>
    <xf numFmtId="0" fontId="17" fillId="6" borderId="8" xfId="14" applyFont="1" applyFill="1" applyBorder="1" applyAlignment="1">
      <alignment horizontal="center" vertical="center"/>
    </xf>
    <xf numFmtId="0" fontId="17" fillId="0" borderId="5" xfId="16" applyFont="1" applyFill="1" applyBorder="1" applyAlignment="1">
      <alignment horizontal="center" vertical="center"/>
    </xf>
    <xf numFmtId="0" fontId="17" fillId="0" borderId="6" xfId="16" applyFont="1" applyFill="1" applyBorder="1" applyAlignment="1">
      <alignment horizontal="center" vertical="center"/>
    </xf>
    <xf numFmtId="0" fontId="19" fillId="0" borderId="0" xfId="0" applyFont="1">
      <alignment vertical="top"/>
    </xf>
    <xf numFmtId="0" fontId="18" fillId="7" borderId="0" xfId="13" applyFont="1" applyFill="1" applyBorder="1" applyAlignment="1">
      <alignment horizontal="left" vertical="top" wrapText="1" indent="1"/>
    </xf>
    <xf numFmtId="0" fontId="18" fillId="8" borderId="0" xfId="13" applyFont="1" applyFill="1" applyBorder="1" applyAlignment="1">
      <alignment horizontal="left" vertical="top" wrapText="1" indent="1"/>
    </xf>
    <xf numFmtId="0" fontId="18" fillId="9" borderId="0" xfId="13" applyFont="1" applyFill="1" applyBorder="1" applyAlignment="1">
      <alignment horizontal="left" vertical="top" wrapText="1" indent="1"/>
    </xf>
    <xf numFmtId="0" fontId="24" fillId="0" borderId="4" xfId="2" applyFont="1" applyFill="1" applyBorder="1" applyAlignment="1">
      <alignment horizontal="left" vertical="top" indent="1"/>
    </xf>
    <xf numFmtId="0" fontId="25" fillId="0" borderId="9" xfId="2" applyFont="1" applyFill="1" applyBorder="1" applyAlignment="1">
      <alignment horizontal="left" vertical="top" indent="1"/>
    </xf>
    <xf numFmtId="0" fontId="26" fillId="0" borderId="10" xfId="2" applyFont="1" applyFill="1" applyBorder="1" applyAlignment="1">
      <alignment horizontal="left" vertical="top" indent="1"/>
    </xf>
    <xf numFmtId="0" fontId="27" fillId="0" borderId="11" xfId="2" applyFont="1" applyFill="1" applyBorder="1" applyAlignment="1">
      <alignment horizontal="left" vertical="top" indent="1"/>
    </xf>
    <xf numFmtId="0" fontId="21" fillId="0" borderId="0" xfId="5" applyFont="1" applyFill="1" applyBorder="1">
      <alignment vertical="center"/>
    </xf>
    <xf numFmtId="0" fontId="14" fillId="6" borderId="0" xfId="11" applyFont="1" applyFill="1" applyBorder="1" applyAlignment="1">
      <alignment horizontal="left" vertical="center" wrapText="1" indent="1"/>
    </xf>
    <xf numFmtId="0" fontId="18" fillId="6" borderId="0" xfId="11" applyFont="1" applyFill="1" applyBorder="1" applyAlignment="1">
      <alignment horizontal="left" vertical="top" wrapText="1" indent="1"/>
    </xf>
    <xf numFmtId="0" fontId="13" fillId="0" borderId="4" xfId="15" applyFont="1" applyFill="1" applyBorder="1" applyAlignment="1">
      <alignment horizontal="center" vertical="top"/>
    </xf>
    <xf numFmtId="0" fontId="20" fillId="0" borderId="0" xfId="5" applyFont="1" applyFill="1" applyBorder="1">
      <alignment vertical="center"/>
    </xf>
    <xf numFmtId="0" fontId="14" fillId="7" borderId="0" xfId="11" applyFont="1" applyFill="1" applyBorder="1" applyAlignment="1">
      <alignment horizontal="left" vertical="center" wrapText="1" indent="1"/>
    </xf>
    <xf numFmtId="0" fontId="18" fillId="7" borderId="0" xfId="11" applyFont="1" applyFill="1" applyBorder="1" applyAlignment="1">
      <alignment horizontal="left" vertical="top" wrapText="1" indent="1"/>
    </xf>
    <xf numFmtId="0" fontId="23" fillId="0" borderId="0" xfId="5" applyFont="1" applyFill="1" applyBorder="1">
      <alignment vertical="center"/>
    </xf>
    <xf numFmtId="0" fontId="14" fillId="9" borderId="0" xfId="11" applyFont="1" applyFill="1" applyBorder="1" applyAlignment="1">
      <alignment horizontal="left" vertical="center" wrapText="1" indent="1"/>
    </xf>
    <xf numFmtId="0" fontId="18" fillId="9" borderId="0" xfId="11" applyFont="1" applyFill="1" applyBorder="1" applyAlignment="1">
      <alignment horizontal="left" vertical="top" wrapText="1" indent="1"/>
    </xf>
    <xf numFmtId="0" fontId="22" fillId="0" borderId="0" xfId="5" applyFont="1" applyFill="1" applyBorder="1">
      <alignment vertical="center"/>
    </xf>
    <xf numFmtId="0" fontId="14" fillId="8" borderId="0" xfId="11" applyFont="1" applyFill="1" applyBorder="1" applyAlignment="1">
      <alignment horizontal="left" vertical="center" wrapText="1" indent="1"/>
    </xf>
    <xf numFmtId="0" fontId="18" fillId="8" borderId="0" xfId="11" applyFont="1" applyFill="1" applyBorder="1" applyAlignment="1">
      <alignment horizontal="left" vertical="top" wrapText="1" indent="1"/>
    </xf>
    <xf numFmtId="166" fontId="16" fillId="0" borderId="0" xfId="12" applyNumberFormat="1" applyFont="1" applyBorder="1" applyAlignment="1">
      <alignment horizontal="left" vertical="center" indent="1"/>
    </xf>
    <xf numFmtId="166" fontId="16" fillId="6" borderId="0" xfId="13" applyNumberFormat="1" applyFont="1" applyFill="1" applyBorder="1" applyAlignment="1">
      <alignment horizontal="left" vertical="center" wrapText="1" indent="1"/>
    </xf>
    <xf numFmtId="166" fontId="16" fillId="8" borderId="0" xfId="13" applyNumberFormat="1" applyFont="1" applyFill="1" applyBorder="1" applyAlignment="1">
      <alignment horizontal="left" vertical="center" wrapText="1" indent="1"/>
    </xf>
    <xf numFmtId="166" fontId="16" fillId="9" borderId="0" xfId="13" applyNumberFormat="1" applyFont="1" applyFill="1" applyBorder="1" applyAlignment="1">
      <alignment horizontal="left" vertical="center" wrapText="1" indent="1"/>
    </xf>
    <xf numFmtId="166" fontId="16" fillId="7" borderId="0" xfId="13" applyNumberFormat="1" applyFont="1" applyFill="1" applyBorder="1" applyAlignment="1">
      <alignment horizontal="left" vertical="center" wrapText="1" indent="1"/>
    </xf>
  </cellXfs>
  <cellStyles count="50">
    <cellStyle name="20 % - Accent1" xfId="29" builtinId="30" customBuiltin="1"/>
    <cellStyle name="20 % - Accent2" xfId="32" builtinId="34" customBuiltin="1"/>
    <cellStyle name="20 % - Accent3" xfId="36" builtinId="38" customBuiltin="1"/>
    <cellStyle name="20 % - Accent4" xfId="40" builtinId="42" customBuiltin="1"/>
    <cellStyle name="20 % - Accent5" xfId="43" builtinId="46" customBuiltin="1"/>
    <cellStyle name="20 % - Accent6" xfId="47" builtinId="50" customBuiltin="1"/>
    <cellStyle name="40 % - Accent1" xfId="1" builtinId="31" customBuiltin="1"/>
    <cellStyle name="40 % - Accent2" xfId="33" builtinId="35" customBuiltin="1"/>
    <cellStyle name="40 % - Accent3" xfId="37" builtinId="39" customBuiltin="1"/>
    <cellStyle name="40 % - Accent4" xfId="41" builtinId="43" customBuiltin="1"/>
    <cellStyle name="40 % - Accent5" xfId="44" builtinId="47" customBuiltin="1"/>
    <cellStyle name="40 % - Accent6" xfId="48" builtinId="51" customBuiltin="1"/>
    <cellStyle name="60 % - Accent1" xfId="30" builtinId="32" customBuiltin="1"/>
    <cellStyle name="60 % - Accent2" xfId="34" builtinId="36" customBuiltin="1"/>
    <cellStyle name="60 % - Accent3" xfId="38" builtinId="40" customBuiltin="1"/>
    <cellStyle name="60 % - Accent4" xfId="42" builtinId="44" customBuiltin="1"/>
    <cellStyle name="60 % - Accent5" xfId="45" builtinId="48" customBuiltin="1"/>
    <cellStyle name="60 % - Accent6" xfId="49" builtinId="52" customBuiltin="1"/>
    <cellStyle name="À bandes" xfId="13" xr:uid="{00000000-0005-0000-0000-000003000000}"/>
    <cellStyle name="Accent1" xfId="3" builtinId="29" customBuiltin="1"/>
    <cellStyle name="Accent2" xfId="31" builtinId="33" customBuiltin="1"/>
    <cellStyle name="Accent3" xfId="35" builtinId="37" customBuiltin="1"/>
    <cellStyle name="Accent4" xfId="39" builtinId="41" customBuiltin="1"/>
    <cellStyle name="Accent5" xfId="4" builtinId="45" customBuiltin="1"/>
    <cellStyle name="Accent6" xfId="46" builtinId="49" customBuiltin="1"/>
    <cellStyle name="Avertissement" xfId="25" builtinId="11" customBuiltin="1"/>
    <cellStyle name="Calcul" xfId="22" builtinId="22" customBuiltin="1"/>
    <cellStyle name="Cellule liée" xfId="23" builtinId="24" customBuiltin="1"/>
    <cellStyle name="Entrée" xfId="20" builtinId="20" customBuiltin="1"/>
    <cellStyle name="Entrée des paramètres" xfId="14" xr:uid="{00000000-0005-0000-0000-00000F000000}"/>
    <cellStyle name="Insatisfaisant" xfId="18" builtinId="27" customBuiltin="1"/>
    <cellStyle name="Jour" xfId="12" xr:uid="{00000000-0005-0000-0000-000008000000}"/>
    <cellStyle name="Milliers" xfId="6" builtinId="3" customBuiltin="1"/>
    <cellStyle name="Milliers [0]" xfId="7" builtinId="6" customBuiltin="1"/>
    <cellStyle name="Monétaire" xfId="8" builtinId="4" customBuiltin="1"/>
    <cellStyle name="Monétaire [0]" xfId="9" builtinId="7" customBuiltin="1"/>
    <cellStyle name="Neutre" xfId="19" builtinId="28" customBuiltin="1"/>
    <cellStyle name="Normal" xfId="0" builtinId="0" customBuiltin="1"/>
    <cellStyle name="Note" xfId="26" builtinId="10" customBuiltin="1"/>
    <cellStyle name="Pourcentage" xfId="10" builtinId="5" customBuiltin="1"/>
    <cellStyle name="Satisfaisant" xfId="17" builtinId="26" customBuiltin="1"/>
    <cellStyle name="Sortie" xfId="21" builtinId="21" customBuiltin="1"/>
    <cellStyle name="Texte explicatif" xfId="27" builtinId="53" customBuiltin="1"/>
    <cellStyle name="Titre" xfId="5" builtinId="15" customBuiltin="1"/>
    <cellStyle name="Titre 1" xfId="2" builtinId="16" customBuiltin="1"/>
    <cellStyle name="Titre 2" xfId="15" builtinId="17" customBuiltin="1"/>
    <cellStyle name="Titre 3" xfId="16" builtinId="18" customBuiltin="1"/>
    <cellStyle name="Titre 4" xfId="11" builtinId="19" customBuiltin="1"/>
    <cellStyle name="Total" xfId="28" builtinId="25" customBuiltin="1"/>
    <cellStyle name="Vérification" xfId="24" builtinId="23" customBuiltin="1"/>
  </cellStyles>
  <dxfs count="24">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
      <font>
        <color theme="2" tint="-0.49998474074526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hiver" title="En-tête Hiver">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2" name="Image 1" descr="Bâtiments et un arbre en automne" title="En-tête Automne">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B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hiver" title="En-tête Hiver">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au printemps" title="En-tête Printemps">
          <a:extLst>
            <a:ext uri="{FF2B5EF4-FFF2-40B4-BE49-F238E27FC236}">
              <a16:creationId xmlns:a16="http://schemas.microsoft.com/office/drawing/2014/main" id="{00000000-0008-0000-02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au printemps" title="En-tête Printemps">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3" name="Image 2" descr="Bâtiments et un arbre en été" title="En-tête Été">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48300" y="114300"/>
          <a:ext cx="4152900" cy="1143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9</xdr:col>
      <xdr:colOff>28575</xdr:colOff>
      <xdr:row>1</xdr:row>
      <xdr:rowOff>1143000</xdr:rowOff>
    </xdr:to>
    <xdr:pic>
      <xdr:nvPicPr>
        <xdr:cNvPr id="2" name="Image 1" descr="Bâtiments et un arbre en été" title="En-tête Été">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86400" y="114300"/>
          <a:ext cx="4152900" cy="1143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1289816</xdr:colOff>
      <xdr:row>1</xdr:row>
      <xdr:rowOff>0</xdr:rowOff>
    </xdr:from>
    <xdr:to>
      <xdr:col>9</xdr:col>
      <xdr:colOff>28575</xdr:colOff>
      <xdr:row>1</xdr:row>
      <xdr:rowOff>1143000</xdr:rowOff>
    </xdr:to>
    <xdr:pic>
      <xdr:nvPicPr>
        <xdr:cNvPr id="3" name="Image 2" descr="Bâtiments et un arbre en automne" title="En-tête Automne">
          <a:extLst>
            <a:ext uri="{FF2B5EF4-FFF2-40B4-BE49-F238E27FC236}">
              <a16:creationId xmlns:a16="http://schemas.microsoft.com/office/drawing/2014/main" id="{00000000-0008-0000-0800-000003000000}"/>
            </a:ext>
          </a:extLst>
        </xdr:cNvPr>
        <xdr:cNvPicPr>
          <a:picLocks noChangeAspect="1"/>
        </xdr:cNvPicPr>
      </xdr:nvPicPr>
      <xdr:blipFill rotWithShape="1">
        <a:blip xmlns:r="http://schemas.openxmlformats.org/officeDocument/2006/relationships" r:embed="rId1" cstate="hqprint">
          <a:extLst>
            <a:ext uri="{28A0092B-C50C-407E-A947-70E740481C1C}">
              <a14:useLocalDpi xmlns:a14="http://schemas.microsoft.com/office/drawing/2010/main"/>
            </a:ext>
          </a:extLst>
        </a:blip>
        <a:srcRect/>
        <a:stretch/>
      </xdr:blipFill>
      <xdr:spPr>
        <a:xfrm>
          <a:off x="5414141" y="114300"/>
          <a:ext cx="4187059" cy="114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5">
      <a:majorFont>
        <a:latin typeface="Cambria"/>
        <a:ea typeface=""/>
        <a:cs typeface=""/>
      </a:majorFont>
      <a:minorFont>
        <a:latin typeface="Lucida Br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pageSetUpPr autoPageBreaks="0" fitToPage="1"/>
  </sheetPr>
  <dimension ref="A1:L15"/>
  <sheetViews>
    <sheetView showGridLines="0" tabSelected="1" zoomScaleNormal="100" workbookViewId="0"/>
  </sheetViews>
  <sheetFormatPr baseColWidth="10" defaultColWidth="8.88671875" defaultRowHeight="14.25" x14ac:dyDescent="0.2"/>
  <cols>
    <col min="1" max="1" width="1.77734375" style="1" customWidth="1"/>
    <col min="2" max="8" width="15.44140625" style="1" customWidth="1"/>
    <col min="9" max="9" width="1.77734375" style="2" customWidth="1"/>
    <col min="10" max="10" width="8.77734375" style="2" customWidth="1"/>
    <col min="11" max="11" width="12.44140625" style="2" customWidth="1"/>
    <col min="12" max="12" width="17" style="2" customWidth="1"/>
    <col min="13" max="13" width="1.77734375" style="2" customWidth="1"/>
    <col min="14" max="16384" width="8.88671875" style="2"/>
  </cols>
  <sheetData>
    <row r="1" spans="1:12" ht="9" customHeight="1" x14ac:dyDescent="0.2">
      <c r="I1" s="2" t="s">
        <v>1</v>
      </c>
    </row>
    <row r="2" spans="1:12" ht="100.5" customHeight="1" x14ac:dyDescent="0.2">
      <c r="B2" s="24" t="str">
        <f>"Janvier "&amp;AnnéeCalendrier</f>
        <v>Janvier 2021</v>
      </c>
      <c r="C2" s="24"/>
      <c r="D2" s="24"/>
      <c r="E2" s="3"/>
      <c r="F2" s="3"/>
      <c r="G2" s="3"/>
      <c r="H2" s="4"/>
    </row>
    <row r="3" spans="1:12" s="5" customFormat="1" ht="19.5" customHeight="1" thickBot="1" x14ac:dyDescent="0.25">
      <c r="A3" s="1"/>
      <c r="B3" s="20" t="str">
        <f>DébutSemaine</f>
        <v>lundi</v>
      </c>
      <c r="C3" s="20" t="str">
        <f>TEXT(C4,"jjjj")</f>
        <v>mardi</v>
      </c>
      <c r="D3" s="20" t="str">
        <f>TEXT(D4,"jjjj")</f>
        <v>mercredi</v>
      </c>
      <c r="E3" s="20" t="str">
        <f>TEXT(E4,"jjjj")</f>
        <v>jeudi</v>
      </c>
      <c r="F3" s="20" t="str">
        <f>TEXT(F4,"jjjj")</f>
        <v>vendredi</v>
      </c>
      <c r="G3" s="20" t="str">
        <f>TEXT(G4,"jjjj")</f>
        <v>samedi</v>
      </c>
      <c r="H3" s="20" t="str">
        <f>TEXT(H4,"jjjj")</f>
        <v>dimanche</v>
      </c>
      <c r="K3" s="27" t="s">
        <v>2</v>
      </c>
      <c r="L3" s="27"/>
    </row>
    <row r="4" spans="1:12" s="8" customFormat="1" ht="19.5" customHeight="1" x14ac:dyDescent="0.2">
      <c r="A4" s="7"/>
      <c r="B4" s="37">
        <f t="array" ref="B4:H4">JoursEtSemaines+DATE(AnnéeCalendrier,1,1)-WEEKDAY(DATE(AnnéeCalendrier,1,1),(DébutSemaine="lundi")+1)+1</f>
        <v>44193</v>
      </c>
      <c r="C4" s="37">
        <v>44194</v>
      </c>
      <c r="D4" s="37">
        <v>44195</v>
      </c>
      <c r="E4" s="37">
        <v>44196</v>
      </c>
      <c r="F4" s="37">
        <v>44197</v>
      </c>
      <c r="G4" s="37">
        <v>44198</v>
      </c>
      <c r="H4" s="37">
        <v>44199</v>
      </c>
      <c r="K4" s="14" t="s">
        <v>3</v>
      </c>
      <c r="L4" s="15" t="s">
        <v>4</v>
      </c>
    </row>
    <row r="5" spans="1:12" s="10" customFormat="1" ht="48" customHeight="1" x14ac:dyDescent="0.2">
      <c r="A5" s="6"/>
      <c r="B5" s="9"/>
      <c r="C5" s="9"/>
      <c r="D5" s="9"/>
      <c r="E5" s="9"/>
      <c r="F5" s="9"/>
      <c r="G5" s="9"/>
      <c r="H5" s="9"/>
      <c r="K5" s="12">
        <v>2021</v>
      </c>
      <c r="L5" s="13" t="s">
        <v>5</v>
      </c>
    </row>
    <row r="6" spans="1:12" s="8" customFormat="1" ht="19.5" customHeight="1" x14ac:dyDescent="0.2">
      <c r="A6" s="7"/>
      <c r="B6" s="38">
        <f t="array" ref="B6:H6">JoursEtSemaines+DATE(AnnéeCalendrier,1,1)-WEEKDAY(DATE(AnnéeCalendrier,1,1),(DébutSemaine="lundi")+1)+8</f>
        <v>44200</v>
      </c>
      <c r="C6" s="38">
        <v>44201</v>
      </c>
      <c r="D6" s="38">
        <v>44202</v>
      </c>
      <c r="E6" s="38">
        <v>44203</v>
      </c>
      <c r="F6" s="38">
        <v>44204</v>
      </c>
      <c r="G6" s="38">
        <v>44205</v>
      </c>
      <c r="H6" s="38">
        <v>44206</v>
      </c>
    </row>
    <row r="7" spans="1:12" s="10" customFormat="1" ht="48" customHeight="1" x14ac:dyDescent="0.2">
      <c r="A7" s="6"/>
      <c r="B7" s="11"/>
      <c r="C7" s="11"/>
      <c r="D7" s="11"/>
      <c r="E7" s="11"/>
      <c r="F7" s="11"/>
      <c r="G7" s="11"/>
      <c r="H7" s="11"/>
    </row>
    <row r="8" spans="1:12" s="8" customFormat="1" ht="19.5" customHeight="1" x14ac:dyDescent="0.2">
      <c r="A8" s="7"/>
      <c r="B8" s="37">
        <f t="array" ref="B8:H8">JoursEtSemaines+DATE(AnnéeCalendrier,1,1)-WEEKDAY(DATE(AnnéeCalendrier,1,1),(DébutSemaine="lundi")+1)+15</f>
        <v>44207</v>
      </c>
      <c r="C8" s="37">
        <v>44208</v>
      </c>
      <c r="D8" s="37">
        <v>44209</v>
      </c>
      <c r="E8" s="37">
        <v>44210</v>
      </c>
      <c r="F8" s="37">
        <v>44211</v>
      </c>
      <c r="G8" s="37">
        <v>44212</v>
      </c>
      <c r="H8" s="37">
        <v>44213</v>
      </c>
    </row>
    <row r="9" spans="1:12" s="10" customFormat="1" ht="48" customHeight="1" x14ac:dyDescent="0.2">
      <c r="A9" s="6"/>
      <c r="B9" s="9"/>
      <c r="C9" s="9"/>
      <c r="D9" s="9"/>
      <c r="E9" s="9"/>
      <c r="F9" s="9"/>
      <c r="G9" s="9"/>
      <c r="H9" s="9"/>
    </row>
    <row r="10" spans="1:12" s="8" customFormat="1" ht="19.5" customHeight="1" x14ac:dyDescent="0.2">
      <c r="A10" s="7"/>
      <c r="B10" s="38">
        <f t="array" ref="B10:H10">JoursEtSemaines+DATE(AnnéeCalendrier,1,1)-WEEKDAY(DATE(AnnéeCalendrier,1,1),(DébutSemaine="lundi")+1)+22</f>
        <v>44214</v>
      </c>
      <c r="C10" s="38">
        <v>44215</v>
      </c>
      <c r="D10" s="38">
        <v>44216</v>
      </c>
      <c r="E10" s="38">
        <v>44217</v>
      </c>
      <c r="F10" s="38">
        <v>44218</v>
      </c>
      <c r="G10" s="38">
        <v>44219</v>
      </c>
      <c r="H10" s="38">
        <v>44220</v>
      </c>
    </row>
    <row r="11" spans="1:12" s="10" customFormat="1" ht="48" customHeight="1" x14ac:dyDescent="0.2">
      <c r="A11" s="6"/>
      <c r="B11" s="11"/>
      <c r="C11" s="11"/>
      <c r="D11" s="11"/>
      <c r="E11" s="11"/>
      <c r="F11" s="11"/>
      <c r="G11" s="11"/>
      <c r="H11" s="11"/>
    </row>
    <row r="12" spans="1:12" s="8" customFormat="1" ht="19.5" customHeight="1" x14ac:dyDescent="0.2">
      <c r="A12" s="7"/>
      <c r="B12" s="37">
        <f t="array" ref="B12:H12">JoursEtSemaines+DATE(AnnéeCalendrier,1,1)-WEEKDAY(DATE(AnnéeCalendrier,1,1),(DébutSemaine="lundi")+1)+29</f>
        <v>44221</v>
      </c>
      <c r="C12" s="37">
        <v>44222</v>
      </c>
      <c r="D12" s="37">
        <v>44223</v>
      </c>
      <c r="E12" s="37">
        <v>44224</v>
      </c>
      <c r="F12" s="37">
        <v>44225</v>
      </c>
      <c r="G12" s="37">
        <v>44226</v>
      </c>
      <c r="H12" s="37">
        <v>44227</v>
      </c>
    </row>
    <row r="13" spans="1:12" s="10" customFormat="1" ht="48" customHeight="1" x14ac:dyDescent="0.2">
      <c r="A13" s="6"/>
      <c r="B13" s="9"/>
      <c r="C13" s="9"/>
      <c r="D13" s="9"/>
      <c r="E13" s="9"/>
      <c r="F13" s="9"/>
      <c r="G13" s="9"/>
      <c r="H13" s="9"/>
    </row>
    <row r="14" spans="1:12" s="8" customFormat="1" ht="19.5" customHeight="1" x14ac:dyDescent="0.2">
      <c r="A14" s="7"/>
      <c r="B14" s="38">
        <f t="array" ref="B14:C14">JoursEtSemaines+DATE(AnnéeCalendrier,1,1)-WEEKDAY(DATE(AnnéeCalendrier,1,1),(DébutSemaine="lundi")+1)+36</f>
        <v>44228</v>
      </c>
      <c r="C14" s="38">
        <v>44229</v>
      </c>
      <c r="D14" s="25" t="s">
        <v>0</v>
      </c>
      <c r="E14" s="25"/>
      <c r="F14" s="25"/>
      <c r="G14" s="25"/>
      <c r="H14" s="25"/>
    </row>
    <row r="15" spans="1:12" s="10" customFormat="1" ht="48" customHeight="1" x14ac:dyDescent="0.2">
      <c r="A15" s="6"/>
      <c r="B15" s="11"/>
      <c r="C15" s="11"/>
      <c r="D15" s="26"/>
      <c r="E15" s="26"/>
      <c r="F15" s="26"/>
      <c r="G15" s="26"/>
      <c r="H15" s="26"/>
    </row>
  </sheetData>
  <mergeCells count="4">
    <mergeCell ref="B2:D2"/>
    <mergeCell ref="D14:H14"/>
    <mergeCell ref="D15:H15"/>
    <mergeCell ref="K3:L3"/>
  </mergeCells>
  <phoneticPr fontId="2" type="noConversion"/>
  <conditionalFormatting sqref="B12:H12 B14:C14">
    <cfRule type="expression" dxfId="23" priority="24">
      <formula>AND(DAY(B12)&gt;=1,DAY(B12)&lt;=15)</formula>
    </cfRule>
  </conditionalFormatting>
  <conditionalFormatting sqref="B4:G4">
    <cfRule type="expression" dxfId="22" priority="23">
      <formula>DAY(B4)&gt;8</formula>
    </cfRule>
  </conditionalFormatting>
  <dataValidations count="13">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Bas et Entrée pour effectuer une sélection" sqref="L5" xr:uid="{00000000-0002-0000-0000-000000000000}">
      <formula1>"dimanche, lundi"</formula1>
    </dataValidation>
    <dataValidation allowBlank="1" showInputMessage="1" showErrorMessage="1" prompt="Créez un calendrier personnalisé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dans la cellule ci-dessous." sqref="K4" xr:uid="{00000000-0002-0000-0000-000002000000}"/>
    <dataValidation allowBlank="1" showInputMessage="1" showErrorMessage="1" prompt="Sélectionnez le jour de début de la semaine dans la cellule ci-dessous." sqref="L4" xr:uid="{00000000-0002-0000-0000-000003000000}"/>
    <dataValidation allowBlank="1" showInputMessage="1" showErrorMessage="1" prompt="Entrez l’année dans cette cellule." sqref="K5" xr:uid="{00000000-0002-0000-0000-000004000000}"/>
    <dataValidation allowBlank="1" showInputMessage="1" showErrorMessage="1" prompt="Cette ligne contient les noms des jours de la semaine pour ce calendrier. Cette cellule contient le jour de début de la semaine. Pour modifier ce jour-là, entrez le nouveau jour dans la cellule L5 de cette feuille de calcul." sqref="B3" xr:uid="{00000000-0002-0000-0000-000005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000-000006000000}"/>
    <dataValidation allowBlank="1" showInputMessage="1" showErrorMessage="1" prompt="L’année dans cette cellule est automatiquement mise à jour en fonction de l’année entrée dans la cellule K5. Le calendrier ci-dessous inclut les dates des mois précédent et suivant dans une teinte plus claire." sqref="B2:D2" xr:uid="{00000000-0002-0000-0000-000007000000}"/>
    <dataValidation allowBlank="1" showInputMessage="1" showErrorMessage="1" prompt="Jour de la semaine défini automatiquement." sqref="C3:H3" xr:uid="{00000000-0002-0000-0000-000008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000-000009000000}"/>
    <dataValidation allowBlank="1" showInputMessage="1" prompt="Entrez les notes mensuelles dans cette cellule." sqref="D15:H15" xr:uid="{00000000-0002-0000-0000-00000A000000}"/>
    <dataValidation allowBlank="1" showInputMessage="1" prompt="Entrez les notes mensuelles dans la cellule ci-dessous." sqref="D14:H14" xr:uid="{00000000-0002-0000-0000-00000B000000}"/>
    <dataValidation allowBlank="1" showInputMessage="1" showErrorMessage="1" prompt="Entrez l’année et sélectionnez le jour de début du calendrier dans les cellules ci-dessous. Ces cellules Paramètres du calendrier ne s’imprimeront pas." sqref="K3" xr:uid="{00000000-0002-0000-0000-00000C000000}"/>
  </dataValidations>
  <printOptions horizontalCentered="1"/>
  <pageMargins left="0.25" right="0.25" top="0.5" bottom="0.5" header="0.3" footer="0.3"/>
  <pageSetup paperSize="9" orientation="landscape" r:id="rId1"/>
  <headerFooter differentFirst="1"/>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5" tint="0.59999389629810485"/>
    <pageSetUpPr fitToPage="1"/>
  </sheetPr>
  <dimension ref="A1:I15"/>
  <sheetViews>
    <sheetView showGridLine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34" t="str">
        <f>"Octobre "&amp;AnnéeCalendrier</f>
        <v>Octobre 2021</v>
      </c>
      <c r="C2" s="34"/>
      <c r="D2" s="34"/>
      <c r="E2" s="3"/>
      <c r="F2" s="3"/>
      <c r="G2" s="3"/>
      <c r="H2" s="4"/>
    </row>
    <row r="3" spans="1:9" s="5" customFormat="1" ht="19.5" customHeight="1" thickBot="1" x14ac:dyDescent="0.25">
      <c r="A3" s="1"/>
      <c r="B3" s="23" t="str">
        <f>DébutSemaine</f>
        <v>lundi</v>
      </c>
      <c r="C3" s="23" t="str">
        <f>TEXT(C4,"jjjj")</f>
        <v>mardi</v>
      </c>
      <c r="D3" s="23" t="str">
        <f>TEXT(D4,"jjjj")</f>
        <v>mercredi</v>
      </c>
      <c r="E3" s="23" t="str">
        <f>TEXT(E4,"jjjj")</f>
        <v>jeudi</v>
      </c>
      <c r="F3" s="23" t="str">
        <f>TEXT(F4,"jjjj")</f>
        <v>vendredi</v>
      </c>
      <c r="G3" s="23" t="str">
        <f>TEXT(G4,"jjjj")</f>
        <v>samedi</v>
      </c>
      <c r="H3" s="23" t="str">
        <f>TEXT(H4,"jjjj")</f>
        <v>dimanche</v>
      </c>
    </row>
    <row r="4" spans="1:9" s="8" customFormat="1" ht="19.5" customHeight="1" x14ac:dyDescent="0.2">
      <c r="A4" s="7"/>
      <c r="B4" s="37">
        <f t="array" ref="B4:H4">JoursEtSemaines+DATE(AnnéeCalendrier,10,1)-WEEKDAY(DATE(AnnéeCalendrier,10,1),(DébutSemaine="lundi")+1)+1</f>
        <v>44466</v>
      </c>
      <c r="C4" s="37">
        <v>44467</v>
      </c>
      <c r="D4" s="37">
        <v>44468</v>
      </c>
      <c r="E4" s="37">
        <v>44469</v>
      </c>
      <c r="F4" s="37">
        <v>44470</v>
      </c>
      <c r="G4" s="37">
        <v>44471</v>
      </c>
      <c r="H4" s="37">
        <v>44472</v>
      </c>
    </row>
    <row r="5" spans="1:9" s="10" customFormat="1" ht="48" customHeight="1" x14ac:dyDescent="0.2">
      <c r="A5" s="6"/>
      <c r="B5" s="9"/>
      <c r="C5" s="9"/>
      <c r="D5" s="9"/>
      <c r="E5" s="9"/>
      <c r="F5" s="9"/>
      <c r="G5" s="9"/>
      <c r="H5" s="9"/>
    </row>
    <row r="6" spans="1:9" s="8" customFormat="1" ht="19.5" customHeight="1" x14ac:dyDescent="0.2">
      <c r="A6" s="7"/>
      <c r="B6" s="39">
        <f t="array" ref="B6:H6">JoursEtSemaines+DATE(AnnéeCalendrier,10,1)-WEEKDAY(DATE(AnnéeCalendrier,10,1),(DébutSemaine="lundi")+1)+8</f>
        <v>44473</v>
      </c>
      <c r="C6" s="39">
        <v>44474</v>
      </c>
      <c r="D6" s="39">
        <v>44475</v>
      </c>
      <c r="E6" s="39">
        <v>44476</v>
      </c>
      <c r="F6" s="39">
        <v>44477</v>
      </c>
      <c r="G6" s="39">
        <v>44478</v>
      </c>
      <c r="H6" s="39">
        <v>44479</v>
      </c>
    </row>
    <row r="7" spans="1:9" s="10" customFormat="1" ht="48" customHeight="1" x14ac:dyDescent="0.2">
      <c r="A7" s="6"/>
      <c r="B7" s="18"/>
      <c r="C7" s="18"/>
      <c r="D7" s="18"/>
      <c r="E7" s="18"/>
      <c r="F7" s="18"/>
      <c r="G7" s="18"/>
      <c r="H7" s="18"/>
    </row>
    <row r="8" spans="1:9" s="8" customFormat="1" ht="19.5" customHeight="1" x14ac:dyDescent="0.2">
      <c r="A8" s="7"/>
      <c r="B8" s="37">
        <f t="array" ref="B8:H8">JoursEtSemaines+DATE(AnnéeCalendrier,10,1)-WEEKDAY(DATE(AnnéeCalendrier,10,1),(DébutSemaine="lundi")+1)+15</f>
        <v>44480</v>
      </c>
      <c r="C8" s="37">
        <v>44481</v>
      </c>
      <c r="D8" s="37">
        <v>44482</v>
      </c>
      <c r="E8" s="37">
        <v>44483</v>
      </c>
      <c r="F8" s="37">
        <v>44484</v>
      </c>
      <c r="G8" s="37">
        <v>44485</v>
      </c>
      <c r="H8" s="37">
        <v>44486</v>
      </c>
    </row>
    <row r="9" spans="1:9" s="10" customFormat="1" ht="48" customHeight="1" x14ac:dyDescent="0.2">
      <c r="A9" s="6"/>
      <c r="B9" s="9"/>
      <c r="C9" s="9"/>
      <c r="D9" s="9"/>
      <c r="E9" s="9"/>
      <c r="F9" s="9"/>
      <c r="G9" s="9"/>
      <c r="H9" s="9"/>
    </row>
    <row r="10" spans="1:9" s="8" customFormat="1" ht="19.5" customHeight="1" x14ac:dyDescent="0.2">
      <c r="A10" s="7"/>
      <c r="B10" s="39">
        <f t="array" ref="B10:H10">JoursEtSemaines+DATE(AnnéeCalendrier,10,1)-WEEKDAY(DATE(AnnéeCalendrier,10,1),(DébutSemaine="lundi")+1)+22</f>
        <v>44487</v>
      </c>
      <c r="C10" s="39">
        <v>44488</v>
      </c>
      <c r="D10" s="39">
        <v>44489</v>
      </c>
      <c r="E10" s="39">
        <v>44490</v>
      </c>
      <c r="F10" s="39">
        <v>44491</v>
      </c>
      <c r="G10" s="39">
        <v>44492</v>
      </c>
      <c r="H10" s="39">
        <v>44493</v>
      </c>
    </row>
    <row r="11" spans="1:9" s="10" customFormat="1" ht="48" customHeight="1" x14ac:dyDescent="0.2">
      <c r="A11" s="6"/>
      <c r="B11" s="18"/>
      <c r="C11" s="18"/>
      <c r="D11" s="18"/>
      <c r="E11" s="18"/>
      <c r="F11" s="18"/>
      <c r="G11" s="18"/>
      <c r="H11" s="18"/>
    </row>
    <row r="12" spans="1:9" s="8" customFormat="1" ht="19.5" customHeight="1" x14ac:dyDescent="0.2">
      <c r="A12" s="7"/>
      <c r="B12" s="37">
        <f t="array" ref="B12:H12">JoursEtSemaines+DATE(AnnéeCalendrier,10,1)-WEEKDAY(DATE(AnnéeCalendrier,10,1),(DébutSemaine="lundi")+1)+29</f>
        <v>44494</v>
      </c>
      <c r="C12" s="37">
        <v>44495</v>
      </c>
      <c r="D12" s="37">
        <v>44496</v>
      </c>
      <c r="E12" s="37">
        <v>44497</v>
      </c>
      <c r="F12" s="37">
        <v>44498</v>
      </c>
      <c r="G12" s="37">
        <v>44499</v>
      </c>
      <c r="H12" s="37">
        <v>44500</v>
      </c>
    </row>
    <row r="13" spans="1:9" s="10" customFormat="1" ht="48" customHeight="1" x14ac:dyDescent="0.2">
      <c r="A13" s="6"/>
      <c r="B13" s="9"/>
      <c r="C13" s="9"/>
      <c r="D13" s="9"/>
      <c r="E13" s="9"/>
      <c r="F13" s="9"/>
      <c r="G13" s="9"/>
      <c r="H13" s="9"/>
    </row>
    <row r="14" spans="1:9" s="8" customFormat="1" ht="19.5" customHeight="1" x14ac:dyDescent="0.2">
      <c r="A14" s="7"/>
      <c r="B14" s="39">
        <f t="array" ref="B14:C14">JoursEtSemaines+DATE(AnnéeCalendrier,10,1)-WEEKDAY(DATE(AnnéeCalendrier,10,1),(DébutSemaine="lundi")+1)+36</f>
        <v>44501</v>
      </c>
      <c r="C14" s="39">
        <v>44502</v>
      </c>
      <c r="D14" s="35" t="s">
        <v>0</v>
      </c>
      <c r="E14" s="35"/>
      <c r="F14" s="35"/>
      <c r="G14" s="35"/>
      <c r="H14" s="35"/>
    </row>
    <row r="15" spans="1:9" s="10" customFormat="1" ht="48" customHeight="1" x14ac:dyDescent="0.2">
      <c r="A15" s="6"/>
      <c r="B15" s="18"/>
      <c r="C15" s="18"/>
      <c r="D15" s="36"/>
      <c r="E15" s="36"/>
      <c r="F15" s="36"/>
      <c r="G15" s="36"/>
      <c r="H15" s="36"/>
    </row>
  </sheetData>
  <mergeCells count="3">
    <mergeCell ref="B2:D2"/>
    <mergeCell ref="D14:H14"/>
    <mergeCell ref="D15:H15"/>
  </mergeCells>
  <conditionalFormatting sqref="B12:H12 B14:C14">
    <cfRule type="expression" dxfId="5" priority="2">
      <formula>AND(DAY(B12)&gt;=1,DAY(B12)&lt;=15)</formula>
    </cfRule>
  </conditionalFormatting>
  <conditionalFormatting sqref="B4:G4">
    <cfRule type="expression" dxfId="4" priority="1">
      <formula>DAY(B4)&gt;8</formula>
    </cfRule>
  </conditionalFormatting>
  <dataValidations count="8">
    <dataValidation allowBlank="1" showInputMessage="1" showErrorMessage="1" prompt="Jour de la semaine défini automatiquement." sqref="C3:H3" xr:uid="{00000000-0002-0000-0900-000000000000}"/>
    <dataValidation allowBlank="1" showInputMessage="1" showErrorMessage="1" prompt="Calendrier du mois d’octobre" sqref="A1" xr:uid="{00000000-0002-0000-0900-000001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9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900-000003000000}"/>
    <dataValidation allowBlank="1" showInputMessage="1" prompt="Entrez les notes mensuelles dans la cellule ci-dessous." sqref="D14:H14" xr:uid="{00000000-0002-0000-0900-000004000000}"/>
    <dataValidation allowBlank="1" showInputMessage="1" prompt="Entrez les notes mensuelles dans cette cellule." sqref="D15:H15" xr:uid="{00000000-0002-0000-09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9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900-000007000000}"/>
  </dataValidations>
  <printOptions horizontalCentered="1"/>
  <pageMargins left="0.25" right="0.25" top="0.5" bottom="0.5" header="0.3" footer="0.3"/>
  <pageSetup paperSize="9" orientation="landscape" r:id="rId1"/>
  <headerFooter differentFirst="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59999389629810485"/>
    <pageSetUpPr fitToPage="1"/>
  </sheetPr>
  <dimension ref="A1:I15"/>
  <sheetViews>
    <sheetView showGridLine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34" t="str">
        <f>"Novembre "&amp;AnnéeCalendrier</f>
        <v>Novembre 2021</v>
      </c>
      <c r="C2" s="34"/>
      <c r="D2" s="34"/>
      <c r="E2" s="3"/>
      <c r="F2" s="3"/>
      <c r="G2" s="3"/>
      <c r="H2" s="4"/>
    </row>
    <row r="3" spans="1:9" s="5" customFormat="1" ht="19.5" customHeight="1" thickBot="1" x14ac:dyDescent="0.25">
      <c r="A3" s="1"/>
      <c r="B3" s="23" t="str">
        <f>DébutSemaine</f>
        <v>lundi</v>
      </c>
      <c r="C3" s="23" t="str">
        <f>TEXT(C4,"jjjj")</f>
        <v>mardi</v>
      </c>
      <c r="D3" s="23" t="str">
        <f>TEXT(D4,"jjjj")</f>
        <v>mercredi</v>
      </c>
      <c r="E3" s="23" t="str">
        <f>TEXT(E4,"jjjj")</f>
        <v>jeudi</v>
      </c>
      <c r="F3" s="23" t="str">
        <f>TEXT(F4,"jjjj")</f>
        <v>vendredi</v>
      </c>
      <c r="G3" s="23" t="str">
        <f>TEXT(G4,"jjjj")</f>
        <v>samedi</v>
      </c>
      <c r="H3" s="23" t="str">
        <f>TEXT(H4,"jjjj")</f>
        <v>dimanche</v>
      </c>
    </row>
    <row r="4" spans="1:9" s="8" customFormat="1" ht="19.5" customHeight="1" x14ac:dyDescent="0.2">
      <c r="A4" s="7"/>
      <c r="B4" s="37">
        <f t="array" ref="B4:H4">JoursEtSemaines+DATE(AnnéeCalendrier,11,1)-WEEKDAY(DATE(AnnéeCalendrier,11,1),(DébutSemaine="lundi")+1)+1</f>
        <v>44501</v>
      </c>
      <c r="C4" s="37">
        <v>44502</v>
      </c>
      <c r="D4" s="37">
        <v>44503</v>
      </c>
      <c r="E4" s="37">
        <v>44504</v>
      </c>
      <c r="F4" s="37">
        <v>44505</v>
      </c>
      <c r="G4" s="37">
        <v>44506</v>
      </c>
      <c r="H4" s="37">
        <v>44507</v>
      </c>
    </row>
    <row r="5" spans="1:9" s="10" customFormat="1" ht="48" customHeight="1" x14ac:dyDescent="0.2">
      <c r="A5" s="6"/>
      <c r="B5" s="9"/>
      <c r="C5" s="9"/>
      <c r="D5" s="9"/>
      <c r="E5" s="9"/>
      <c r="F5" s="9"/>
      <c r="G5" s="9"/>
      <c r="H5" s="9"/>
    </row>
    <row r="6" spans="1:9" s="8" customFormat="1" ht="19.5" customHeight="1" x14ac:dyDescent="0.2">
      <c r="A6" s="7"/>
      <c r="B6" s="39">
        <f t="array" ref="B6:H6">JoursEtSemaines+DATE(AnnéeCalendrier,11,1)-WEEKDAY(DATE(AnnéeCalendrier,11,1),(DébutSemaine="lundi")+1)+8</f>
        <v>44508</v>
      </c>
      <c r="C6" s="39">
        <v>44509</v>
      </c>
      <c r="D6" s="39">
        <v>44510</v>
      </c>
      <c r="E6" s="39">
        <v>44511</v>
      </c>
      <c r="F6" s="39">
        <v>44512</v>
      </c>
      <c r="G6" s="39">
        <v>44513</v>
      </c>
      <c r="H6" s="39">
        <v>44514</v>
      </c>
    </row>
    <row r="7" spans="1:9" s="10" customFormat="1" ht="48" customHeight="1" x14ac:dyDescent="0.2">
      <c r="A7" s="6"/>
      <c r="B7" s="18"/>
      <c r="C7" s="18"/>
      <c r="D7" s="18"/>
      <c r="E7" s="18"/>
      <c r="F7" s="18"/>
      <c r="G7" s="18"/>
      <c r="H7" s="18"/>
    </row>
    <row r="8" spans="1:9" s="8" customFormat="1" ht="19.5" customHeight="1" x14ac:dyDescent="0.2">
      <c r="A8" s="7"/>
      <c r="B8" s="37">
        <f t="array" ref="B8:H8">JoursEtSemaines+DATE(AnnéeCalendrier,11,1)-WEEKDAY(DATE(AnnéeCalendrier,11,1),(DébutSemaine="lundi")+1)+15</f>
        <v>44515</v>
      </c>
      <c r="C8" s="37">
        <v>44516</v>
      </c>
      <c r="D8" s="37">
        <v>44517</v>
      </c>
      <c r="E8" s="37">
        <v>44518</v>
      </c>
      <c r="F8" s="37">
        <v>44519</v>
      </c>
      <c r="G8" s="37">
        <v>44520</v>
      </c>
      <c r="H8" s="37">
        <v>44521</v>
      </c>
    </row>
    <row r="9" spans="1:9" s="10" customFormat="1" ht="48" customHeight="1" x14ac:dyDescent="0.2">
      <c r="A9" s="6"/>
      <c r="B9" s="9"/>
      <c r="C9" s="9"/>
      <c r="D9" s="9"/>
      <c r="E9" s="9"/>
      <c r="F9" s="9"/>
      <c r="G9" s="9"/>
      <c r="H9" s="9"/>
    </row>
    <row r="10" spans="1:9" s="8" customFormat="1" ht="19.5" customHeight="1" x14ac:dyDescent="0.2">
      <c r="A10" s="7"/>
      <c r="B10" s="39">
        <f t="array" ref="B10:H10">JoursEtSemaines+DATE(AnnéeCalendrier,11,1)-WEEKDAY(DATE(AnnéeCalendrier,11,1),(DébutSemaine="lundi")+1)+22</f>
        <v>44522</v>
      </c>
      <c r="C10" s="39">
        <v>44523</v>
      </c>
      <c r="D10" s="39">
        <v>44524</v>
      </c>
      <c r="E10" s="39">
        <v>44525</v>
      </c>
      <c r="F10" s="39">
        <v>44526</v>
      </c>
      <c r="G10" s="39">
        <v>44527</v>
      </c>
      <c r="H10" s="39">
        <v>44528</v>
      </c>
    </row>
    <row r="11" spans="1:9" s="10" customFormat="1" ht="48" customHeight="1" x14ac:dyDescent="0.2">
      <c r="A11" s="6"/>
      <c r="B11" s="18"/>
      <c r="C11" s="18"/>
      <c r="D11" s="18"/>
      <c r="E11" s="18"/>
      <c r="F11" s="18"/>
      <c r="G11" s="18"/>
      <c r="H11" s="18"/>
    </row>
    <row r="12" spans="1:9" s="8" customFormat="1" ht="19.5" customHeight="1" x14ac:dyDescent="0.2">
      <c r="A12" s="7"/>
      <c r="B12" s="37">
        <f t="array" ref="B12:H12">JoursEtSemaines+DATE(AnnéeCalendrier,11,1)-WEEKDAY(DATE(AnnéeCalendrier,11,1),(DébutSemaine="lundi")+1)+29</f>
        <v>44529</v>
      </c>
      <c r="C12" s="37">
        <v>44530</v>
      </c>
      <c r="D12" s="37">
        <v>44531</v>
      </c>
      <c r="E12" s="37">
        <v>44532</v>
      </c>
      <c r="F12" s="37">
        <v>44533</v>
      </c>
      <c r="G12" s="37">
        <v>44534</v>
      </c>
      <c r="H12" s="37">
        <v>44535</v>
      </c>
    </row>
    <row r="13" spans="1:9" s="10" customFormat="1" ht="48" customHeight="1" x14ac:dyDescent="0.2">
      <c r="A13" s="6"/>
      <c r="B13" s="9"/>
      <c r="C13" s="9"/>
      <c r="D13" s="9"/>
      <c r="E13" s="9"/>
      <c r="F13" s="9"/>
      <c r="G13" s="9"/>
      <c r="H13" s="9"/>
    </row>
    <row r="14" spans="1:9" s="8" customFormat="1" ht="19.5" customHeight="1" x14ac:dyDescent="0.2">
      <c r="A14" s="7"/>
      <c r="B14" s="39">
        <f t="array" ref="B14:C14">JoursEtSemaines+DATE(AnnéeCalendrier,11,1)-WEEKDAY(DATE(AnnéeCalendrier,11,1),(DébutSemaine="lundi")+1)+36</f>
        <v>44536</v>
      </c>
      <c r="C14" s="39">
        <v>44537</v>
      </c>
      <c r="D14" s="35" t="s">
        <v>0</v>
      </c>
      <c r="E14" s="35"/>
      <c r="F14" s="35"/>
      <c r="G14" s="35"/>
      <c r="H14" s="35"/>
    </row>
    <row r="15" spans="1:9" s="10" customFormat="1" ht="48" customHeight="1" x14ac:dyDescent="0.2">
      <c r="A15" s="6"/>
      <c r="B15" s="18"/>
      <c r="C15" s="18"/>
      <c r="D15" s="36"/>
      <c r="E15" s="36"/>
      <c r="F15" s="36"/>
      <c r="G15" s="36"/>
      <c r="H15" s="36"/>
    </row>
  </sheetData>
  <mergeCells count="3">
    <mergeCell ref="B2:D2"/>
    <mergeCell ref="D14:H14"/>
    <mergeCell ref="D15:H15"/>
  </mergeCells>
  <conditionalFormatting sqref="B12:H12 B14:C14">
    <cfRule type="expression" dxfId="3" priority="2">
      <formula>AND(DAY(B12)&gt;=1,DAY(B12)&lt;=15)</formula>
    </cfRule>
  </conditionalFormatting>
  <conditionalFormatting sqref="B4:G4">
    <cfRule type="expression" dxfId="2" priority="1">
      <formula>DAY(B4)&gt;8</formula>
    </cfRule>
  </conditionalFormatting>
  <dataValidations count="8">
    <dataValidation allowBlank="1" showInputMessage="1" showErrorMessage="1" prompt="Jour de la semaine défini automatiquement." sqref="C3:H3" xr:uid="{00000000-0002-0000-0A00-000000000000}"/>
    <dataValidation allowBlank="1" showInputMessage="1" showErrorMessage="1" prompt="Calendrier du mois de novembre" sqref="A1" xr:uid="{00000000-0002-0000-0A00-000001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A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A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A00-000004000000}"/>
    <dataValidation allowBlank="1" showInputMessage="1" prompt="Entrez les notes mensuelles dans cette cellule." sqref="D15:H15" xr:uid="{00000000-0002-0000-0A00-000005000000}"/>
    <dataValidation allowBlank="1" showInputMessage="1" prompt="Entrez les notes mensuelles dans la cellule ci-dessous." sqref="D14:H14" xr:uid="{00000000-0002-0000-0A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A00-000007000000}"/>
  </dataValidations>
  <printOptions horizontalCentered="1"/>
  <pageMargins left="0.25" right="0.25" top="0.5" bottom="0.5" header="0.3" footer="0.3"/>
  <pageSetup paperSize="9" orientation="landscape" r:id="rId1"/>
  <headerFooter differentFirst="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tint="0.59999389629810485"/>
    <pageSetUpPr fitToPage="1"/>
  </sheetPr>
  <dimension ref="A1:I15"/>
  <sheetViews>
    <sheetView showGridLine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6384" width="8.88671875" style="16"/>
  </cols>
  <sheetData>
    <row r="1" spans="1:9" s="1" customFormat="1" ht="9" customHeight="1" x14ac:dyDescent="0.2">
      <c r="I1" s="1" t="s">
        <v>1</v>
      </c>
    </row>
    <row r="2" spans="1:9" s="2" customFormat="1" ht="100.5" customHeight="1" x14ac:dyDescent="0.2">
      <c r="B2" s="24" t="str">
        <f>"Décembre "&amp;AnnéeCalendrier</f>
        <v>Décembre 2021</v>
      </c>
      <c r="C2" s="24"/>
      <c r="D2" s="24"/>
      <c r="E2" s="3"/>
      <c r="F2" s="3"/>
      <c r="G2" s="3"/>
      <c r="H2" s="4"/>
    </row>
    <row r="3" spans="1:9" s="5" customFormat="1" ht="19.5" customHeight="1" thickBot="1" x14ac:dyDescent="0.25">
      <c r="A3" s="1"/>
      <c r="B3" s="20" t="str">
        <f>DébutSemaine</f>
        <v>lundi</v>
      </c>
      <c r="C3" s="20" t="str">
        <f>TEXT(C4,"jjjj")</f>
        <v>mardi</v>
      </c>
      <c r="D3" s="20" t="str">
        <f>TEXT(D4,"jjjj")</f>
        <v>mercredi</v>
      </c>
      <c r="E3" s="20" t="str">
        <f>TEXT(E4,"jjjj")</f>
        <v>jeudi</v>
      </c>
      <c r="F3" s="20" t="str">
        <f>TEXT(F4,"jjjj")</f>
        <v>vendredi</v>
      </c>
      <c r="G3" s="20" t="str">
        <f>TEXT(G4,"jjjj")</f>
        <v>samedi</v>
      </c>
      <c r="H3" s="20" t="str">
        <f>TEXT(H4,"jjjj")</f>
        <v>dimanche</v>
      </c>
    </row>
    <row r="4" spans="1:9" s="8" customFormat="1" ht="19.5" customHeight="1" x14ac:dyDescent="0.2">
      <c r="A4" s="7"/>
      <c r="B4" s="37">
        <f t="array" ref="B4:H4">JoursEtSemaines+DATE(AnnéeCalendrier,12,1)-WEEKDAY(DATE(AnnéeCalendrier,12,1),(DébutSemaine="lundi")+1)+1</f>
        <v>44529</v>
      </c>
      <c r="C4" s="37">
        <v>44530</v>
      </c>
      <c r="D4" s="37">
        <v>44531</v>
      </c>
      <c r="E4" s="37">
        <v>44532</v>
      </c>
      <c r="F4" s="37">
        <v>44533</v>
      </c>
      <c r="G4" s="37">
        <v>44534</v>
      </c>
      <c r="H4" s="37">
        <v>44535</v>
      </c>
    </row>
    <row r="5" spans="1:9" s="10" customFormat="1" ht="48" customHeight="1" x14ac:dyDescent="0.2">
      <c r="A5" s="6"/>
      <c r="B5" s="9"/>
      <c r="C5" s="9"/>
      <c r="D5" s="9"/>
      <c r="E5" s="9"/>
      <c r="F5" s="9"/>
      <c r="G5" s="9"/>
      <c r="H5" s="9"/>
    </row>
    <row r="6" spans="1:9" s="8" customFormat="1" ht="19.5" customHeight="1" x14ac:dyDescent="0.2">
      <c r="A6" s="7"/>
      <c r="B6" s="38">
        <f t="array" ref="B6:H6">JoursEtSemaines+DATE(AnnéeCalendrier,12,1)-WEEKDAY(DATE(AnnéeCalendrier,12,1),(DébutSemaine="lundi")+1)+8</f>
        <v>44536</v>
      </c>
      <c r="C6" s="38">
        <v>44537</v>
      </c>
      <c r="D6" s="38">
        <v>44538</v>
      </c>
      <c r="E6" s="38">
        <v>44539</v>
      </c>
      <c r="F6" s="38">
        <v>44540</v>
      </c>
      <c r="G6" s="38">
        <v>44541</v>
      </c>
      <c r="H6" s="38">
        <v>44542</v>
      </c>
    </row>
    <row r="7" spans="1:9" s="10" customFormat="1" ht="48" customHeight="1" x14ac:dyDescent="0.2">
      <c r="A7" s="6"/>
      <c r="B7" s="11"/>
      <c r="C7" s="11"/>
      <c r="D7" s="11"/>
      <c r="E7" s="11"/>
      <c r="F7" s="11"/>
      <c r="G7" s="11"/>
      <c r="H7" s="11"/>
    </row>
    <row r="8" spans="1:9" s="8" customFormat="1" ht="19.5" customHeight="1" x14ac:dyDescent="0.2">
      <c r="A8" s="7"/>
      <c r="B8" s="37">
        <f t="array" ref="B8:H8">JoursEtSemaines+DATE(AnnéeCalendrier,12,1)-WEEKDAY(DATE(AnnéeCalendrier,12,1),(DébutSemaine="lundi")+1)+15</f>
        <v>44543</v>
      </c>
      <c r="C8" s="37">
        <v>44544</v>
      </c>
      <c r="D8" s="37">
        <v>44545</v>
      </c>
      <c r="E8" s="37">
        <v>44546</v>
      </c>
      <c r="F8" s="37">
        <v>44547</v>
      </c>
      <c r="G8" s="37">
        <v>44548</v>
      </c>
      <c r="H8" s="37">
        <v>44549</v>
      </c>
    </row>
    <row r="9" spans="1:9" s="10" customFormat="1" ht="48" customHeight="1" x14ac:dyDescent="0.2">
      <c r="A9" s="6"/>
      <c r="B9" s="9"/>
      <c r="C9" s="9"/>
      <c r="D9" s="9"/>
      <c r="E9" s="9"/>
      <c r="F9" s="9"/>
      <c r="G9" s="9"/>
      <c r="H9" s="9"/>
    </row>
    <row r="10" spans="1:9" s="8" customFormat="1" ht="19.5" customHeight="1" x14ac:dyDescent="0.2">
      <c r="A10" s="7"/>
      <c r="B10" s="38">
        <f t="array" ref="B10:H10">JoursEtSemaines+DATE(AnnéeCalendrier,12,1)-WEEKDAY(DATE(AnnéeCalendrier,12,1),(DébutSemaine="lundi")+1)+22</f>
        <v>44550</v>
      </c>
      <c r="C10" s="38">
        <v>44551</v>
      </c>
      <c r="D10" s="38">
        <v>44552</v>
      </c>
      <c r="E10" s="38">
        <v>44553</v>
      </c>
      <c r="F10" s="38">
        <v>44554</v>
      </c>
      <c r="G10" s="38">
        <v>44555</v>
      </c>
      <c r="H10" s="38">
        <v>44556</v>
      </c>
    </row>
    <row r="11" spans="1:9" s="10" customFormat="1" ht="48" customHeight="1" x14ac:dyDescent="0.2">
      <c r="A11" s="6"/>
      <c r="B11" s="11"/>
      <c r="C11" s="11"/>
      <c r="D11" s="11"/>
      <c r="E11" s="11"/>
      <c r="F11" s="11"/>
      <c r="G11" s="11"/>
      <c r="H11" s="11"/>
    </row>
    <row r="12" spans="1:9" s="8" customFormat="1" ht="19.5" customHeight="1" x14ac:dyDescent="0.2">
      <c r="A12" s="7"/>
      <c r="B12" s="37">
        <f t="array" ref="B12:H12">JoursEtSemaines+DATE(AnnéeCalendrier,12,1)-WEEKDAY(DATE(AnnéeCalendrier,12,1),(DébutSemaine="lundi")+1)+29</f>
        <v>44557</v>
      </c>
      <c r="C12" s="37">
        <v>44558</v>
      </c>
      <c r="D12" s="37">
        <v>44559</v>
      </c>
      <c r="E12" s="37">
        <v>44560</v>
      </c>
      <c r="F12" s="37">
        <v>44561</v>
      </c>
      <c r="G12" s="37">
        <v>44562</v>
      </c>
      <c r="H12" s="37">
        <v>44563</v>
      </c>
    </row>
    <row r="13" spans="1:9" s="10" customFormat="1" ht="48" customHeight="1" x14ac:dyDescent="0.2">
      <c r="A13" s="6"/>
      <c r="B13" s="9"/>
      <c r="C13" s="9"/>
      <c r="D13" s="9"/>
      <c r="E13" s="9"/>
      <c r="F13" s="9"/>
      <c r="G13" s="9"/>
      <c r="H13" s="9"/>
    </row>
    <row r="14" spans="1:9" s="8" customFormat="1" ht="19.5" customHeight="1" x14ac:dyDescent="0.2">
      <c r="A14" s="7"/>
      <c r="B14" s="38">
        <f t="array" ref="B14:C14">JoursEtSemaines+DATE(AnnéeCalendrier,12,1)-WEEKDAY(DATE(AnnéeCalendrier,12,1),(DébutSemaine="lundi")+1)+36</f>
        <v>44564</v>
      </c>
      <c r="C14" s="38">
        <v>44565</v>
      </c>
      <c r="D14" s="25" t="s">
        <v>0</v>
      </c>
      <c r="E14" s="25"/>
      <c r="F14" s="25"/>
      <c r="G14" s="25"/>
      <c r="H14" s="25"/>
    </row>
    <row r="15" spans="1:9" s="10" customFormat="1" ht="48" customHeight="1" x14ac:dyDescent="0.2">
      <c r="A15" s="6"/>
      <c r="B15" s="11"/>
      <c r="C15" s="11"/>
      <c r="D15" s="26"/>
      <c r="E15" s="26"/>
      <c r="F15" s="26"/>
      <c r="G15" s="26"/>
      <c r="H15" s="26"/>
    </row>
  </sheetData>
  <mergeCells count="3">
    <mergeCell ref="B2:D2"/>
    <mergeCell ref="D14:H14"/>
    <mergeCell ref="D15:H15"/>
  </mergeCells>
  <conditionalFormatting sqref="B12:H12 B14:C14">
    <cfRule type="expression" dxfId="1" priority="2">
      <formula>AND(DAY(B12)&gt;=1,DAY(B12)&lt;=15)</formula>
    </cfRule>
  </conditionalFormatting>
  <conditionalFormatting sqref="B4:G4">
    <cfRule type="expression" dxfId="0" priority="1">
      <formula>DAY(B4)&gt;8</formula>
    </cfRule>
  </conditionalFormatting>
  <dataValidations count="8">
    <dataValidation allowBlank="1" showInputMessage="1" showErrorMessage="1" prompt="Jour de la semaine défini automatiquement." sqref="C3:H3" xr:uid="{00000000-0002-0000-0B00-000000000000}"/>
    <dataValidation allowBlank="1" showInputMessage="1" showErrorMessage="1" prompt="Calendrier du mois de décembre" sqref="A1" xr:uid="{00000000-0002-0000-0B00-000001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B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B00-000003000000}"/>
    <dataValidation allowBlank="1" showInputMessage="1" prompt="Entrez les notes mensuelles dans la cellule ci-dessous." sqref="D14:H14" xr:uid="{00000000-0002-0000-0B00-000004000000}"/>
    <dataValidation allowBlank="1" showInputMessage="1" prompt="Entrez les notes mensuelles dans cette cellule." sqref="D15:H15" xr:uid="{00000000-0002-0000-0B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B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B00-000007000000}"/>
  </dataValidations>
  <printOptions horizontalCentered="1"/>
  <pageMargins left="0.25" right="0.25" top="0.5" bottom="0.5" header="0.3" footer="0.3"/>
  <pageSetup paperSize="9"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pageSetUpPr fitToPage="1"/>
  </sheetPr>
  <dimension ref="A1:I15"/>
  <sheetViews>
    <sheetView showGridLines="0" zoomScaleNormal="10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6384" width="8.88671875" style="1"/>
  </cols>
  <sheetData>
    <row r="1" spans="1:9" ht="9" customHeight="1" x14ac:dyDescent="0.2">
      <c r="I1" s="1" t="s">
        <v>1</v>
      </c>
    </row>
    <row r="2" spans="1:9" s="2" customFormat="1" ht="100.5" customHeight="1" x14ac:dyDescent="0.2">
      <c r="B2" s="24" t="str">
        <f>"Février "&amp;AnnéeCalendrier</f>
        <v>Février 2021</v>
      </c>
      <c r="C2" s="24"/>
      <c r="D2" s="24"/>
      <c r="E2" s="3"/>
      <c r="F2" s="3"/>
      <c r="G2" s="3"/>
      <c r="H2" s="4"/>
    </row>
    <row r="3" spans="1:9" s="5" customFormat="1" ht="19.5" customHeight="1" thickBot="1" x14ac:dyDescent="0.25">
      <c r="A3" s="1"/>
      <c r="B3" s="20" t="str">
        <f>DébutSemaine</f>
        <v>lundi</v>
      </c>
      <c r="C3" s="20" t="str">
        <f>TEXT(C4,"jjjj")</f>
        <v>mardi</v>
      </c>
      <c r="D3" s="20" t="str">
        <f>TEXT(D4,"jjjj")</f>
        <v>mercredi</v>
      </c>
      <c r="E3" s="20" t="str">
        <f>TEXT(E4,"jjjj")</f>
        <v>jeudi</v>
      </c>
      <c r="F3" s="20" t="str">
        <f>TEXT(F4,"jjjj")</f>
        <v>vendredi</v>
      </c>
      <c r="G3" s="20" t="str">
        <f>TEXT(G4,"jjjj")</f>
        <v>samedi</v>
      </c>
      <c r="H3" s="20" t="str">
        <f>TEXT(H4,"jjjj")</f>
        <v>dimanche</v>
      </c>
    </row>
    <row r="4" spans="1:9" s="8" customFormat="1" ht="19.5" customHeight="1" x14ac:dyDescent="0.2">
      <c r="A4" s="7"/>
      <c r="B4" s="37">
        <f t="array" ref="B4:H4">JoursEtSemaines+DATE(AnnéeCalendrier,2,1)-WEEKDAY(DATE(AnnéeCalendrier,2,1),(DébutSemaine="lundi")+1)+1</f>
        <v>44228</v>
      </c>
      <c r="C4" s="37">
        <v>44229</v>
      </c>
      <c r="D4" s="37">
        <v>44230</v>
      </c>
      <c r="E4" s="37">
        <v>44231</v>
      </c>
      <c r="F4" s="37">
        <v>44232</v>
      </c>
      <c r="G4" s="37">
        <v>44233</v>
      </c>
      <c r="H4" s="37">
        <v>44234</v>
      </c>
    </row>
    <row r="5" spans="1:9" s="10" customFormat="1" ht="48" customHeight="1" x14ac:dyDescent="0.2">
      <c r="A5" s="6"/>
      <c r="B5" s="9"/>
      <c r="C5" s="9"/>
      <c r="D5" s="9"/>
      <c r="E5" s="9"/>
      <c r="F5" s="9"/>
      <c r="G5" s="9"/>
      <c r="H5" s="9"/>
    </row>
    <row r="6" spans="1:9" s="8" customFormat="1" ht="19.5" customHeight="1" x14ac:dyDescent="0.2">
      <c r="A6" s="7"/>
      <c r="B6" s="38">
        <f t="array" ref="B6:H6">JoursEtSemaines+DATE(AnnéeCalendrier,2,1)-WEEKDAY(DATE(AnnéeCalendrier,2,1),(DébutSemaine="lundi")+1)+8</f>
        <v>44235</v>
      </c>
      <c r="C6" s="38">
        <v>44236</v>
      </c>
      <c r="D6" s="38">
        <v>44237</v>
      </c>
      <c r="E6" s="38">
        <v>44238</v>
      </c>
      <c r="F6" s="38">
        <v>44239</v>
      </c>
      <c r="G6" s="38">
        <v>44240</v>
      </c>
      <c r="H6" s="38">
        <v>44241</v>
      </c>
    </row>
    <row r="7" spans="1:9" s="10" customFormat="1" ht="48" customHeight="1" x14ac:dyDescent="0.2">
      <c r="A7" s="6"/>
      <c r="B7" s="11"/>
      <c r="C7" s="11"/>
      <c r="D7" s="11"/>
      <c r="E7" s="11"/>
      <c r="F7" s="11"/>
      <c r="G7" s="11"/>
      <c r="H7" s="11"/>
    </row>
    <row r="8" spans="1:9" s="8" customFormat="1" ht="19.5" customHeight="1" x14ac:dyDescent="0.2">
      <c r="A8" s="7"/>
      <c r="B8" s="37">
        <f t="array" ref="B8:H8">JoursEtSemaines+DATE(AnnéeCalendrier,2,1)-WEEKDAY(DATE(AnnéeCalendrier,2,1),(DébutSemaine="lundi")+1)+15</f>
        <v>44242</v>
      </c>
      <c r="C8" s="37">
        <v>44243</v>
      </c>
      <c r="D8" s="37">
        <v>44244</v>
      </c>
      <c r="E8" s="37">
        <v>44245</v>
      </c>
      <c r="F8" s="37">
        <v>44246</v>
      </c>
      <c r="G8" s="37">
        <v>44247</v>
      </c>
      <c r="H8" s="37">
        <v>44248</v>
      </c>
    </row>
    <row r="9" spans="1:9" s="10" customFormat="1" ht="48" customHeight="1" x14ac:dyDescent="0.2">
      <c r="A9" s="6"/>
      <c r="B9" s="9"/>
      <c r="C9" s="9"/>
      <c r="D9" s="9"/>
      <c r="E9" s="9"/>
      <c r="F9" s="9"/>
      <c r="G9" s="9"/>
      <c r="H9" s="9"/>
    </row>
    <row r="10" spans="1:9" s="8" customFormat="1" ht="19.5" customHeight="1" x14ac:dyDescent="0.2">
      <c r="A10" s="7"/>
      <c r="B10" s="38">
        <f t="array" ref="B10:H10">JoursEtSemaines+DATE(AnnéeCalendrier,2,1)-WEEKDAY(DATE(AnnéeCalendrier,2,1),(DébutSemaine="lundi")+1)+22</f>
        <v>44249</v>
      </c>
      <c r="C10" s="38">
        <v>44250</v>
      </c>
      <c r="D10" s="38">
        <v>44251</v>
      </c>
      <c r="E10" s="38">
        <v>44252</v>
      </c>
      <c r="F10" s="38">
        <v>44253</v>
      </c>
      <c r="G10" s="38">
        <v>44254</v>
      </c>
      <c r="H10" s="38">
        <v>44255</v>
      </c>
    </row>
    <row r="11" spans="1:9" s="10" customFormat="1" ht="48" customHeight="1" x14ac:dyDescent="0.2">
      <c r="A11" s="6"/>
      <c r="B11" s="11"/>
      <c r="C11" s="11"/>
      <c r="D11" s="11"/>
      <c r="E11" s="11"/>
      <c r="F11" s="11"/>
      <c r="G11" s="11"/>
      <c r="H11" s="11"/>
    </row>
    <row r="12" spans="1:9" s="8" customFormat="1" ht="19.5" customHeight="1" x14ac:dyDescent="0.2">
      <c r="A12" s="7"/>
      <c r="B12" s="37">
        <f t="array" ref="B12:H12">JoursEtSemaines+DATE(AnnéeCalendrier,2,1)-WEEKDAY(DATE(AnnéeCalendrier,2,1),(DébutSemaine="lundi")+1)+29</f>
        <v>44256</v>
      </c>
      <c r="C12" s="37">
        <v>44257</v>
      </c>
      <c r="D12" s="37">
        <v>44258</v>
      </c>
      <c r="E12" s="37">
        <v>44259</v>
      </c>
      <c r="F12" s="37">
        <v>44260</v>
      </c>
      <c r="G12" s="37">
        <v>44261</v>
      </c>
      <c r="H12" s="37">
        <v>44262</v>
      </c>
    </row>
    <row r="13" spans="1:9" s="10" customFormat="1" ht="48" customHeight="1" x14ac:dyDescent="0.2">
      <c r="A13" s="6"/>
      <c r="B13" s="9"/>
      <c r="C13" s="9"/>
      <c r="D13" s="9"/>
      <c r="E13" s="9"/>
      <c r="F13" s="9"/>
      <c r="G13" s="9"/>
      <c r="H13" s="9"/>
    </row>
    <row r="14" spans="1:9" s="8" customFormat="1" ht="19.5" customHeight="1" x14ac:dyDescent="0.2">
      <c r="A14" s="7"/>
      <c r="B14" s="38">
        <f t="array" ref="B14:C14">JoursEtSemaines+DATE(AnnéeCalendrier,2,1)-WEEKDAY(DATE(AnnéeCalendrier,2,1),(DébutSemaine="lundi")+1)+36</f>
        <v>44263</v>
      </c>
      <c r="C14" s="38">
        <v>44264</v>
      </c>
      <c r="D14" s="25" t="s">
        <v>0</v>
      </c>
      <c r="E14" s="25"/>
      <c r="F14" s="25"/>
      <c r="G14" s="25"/>
      <c r="H14" s="25"/>
    </row>
    <row r="15" spans="1:9" s="10" customFormat="1" ht="48" customHeight="1" x14ac:dyDescent="0.2">
      <c r="A15" s="6"/>
      <c r="B15" s="11"/>
      <c r="C15" s="11"/>
      <c r="D15" s="26"/>
      <c r="E15" s="26"/>
      <c r="F15" s="26"/>
      <c r="G15" s="26"/>
      <c r="H15" s="26"/>
    </row>
  </sheetData>
  <mergeCells count="3">
    <mergeCell ref="B2:D2"/>
    <mergeCell ref="D14:H14"/>
    <mergeCell ref="D15:H15"/>
  </mergeCells>
  <conditionalFormatting sqref="B12:H12 B14:C14">
    <cfRule type="expression" dxfId="21" priority="2">
      <formula>AND(DAY(B12)&gt;=1,DAY(B12)&lt;=15)</formula>
    </cfRule>
  </conditionalFormatting>
  <conditionalFormatting sqref="B4:G4">
    <cfRule type="expression" dxfId="20" priority="1">
      <formula>DAY(B4)&gt;8</formula>
    </cfRule>
  </conditionalFormatting>
  <dataValidations count="8">
    <dataValidation allowBlank="1" showInputMessage="1" showErrorMessage="1" prompt="Jour de la semaine défini automatiquement." sqref="C3:H3" xr:uid="{00000000-0002-0000-01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100-000001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100-000002000000}"/>
    <dataValidation allowBlank="1" showInputMessage="1" showErrorMessage="1" prompt="Calendrier du mois de février" sqref="A1" xr:uid="{00000000-0002-0000-0100-000003000000}"/>
    <dataValidation allowBlank="1" showInputMessage="1" prompt="Entrez les notes mensuelles dans la cellule ci-dessous." sqref="D14:H14" xr:uid="{00000000-0002-0000-0100-000004000000}"/>
    <dataValidation allowBlank="1" showInputMessage="1" prompt="Entrez les notes mensuelles dans cette cellule." sqref="D15:H15" xr:uid="{00000000-0002-0000-01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1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100-000007000000}"/>
  </dataValidations>
  <printOptions horizontalCentered="1"/>
  <pageMargins left="0.25" right="0.25" top="0.5" bottom="0.5" header="0.3" footer="0.3"/>
  <pageSetup paperSize="9" orientation="landscape" r:id="rId1"/>
  <headerFooter differentFirst="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59999389629810485"/>
    <pageSetUpPr fitToPage="1"/>
  </sheetPr>
  <dimension ref="A1:I15"/>
  <sheetViews>
    <sheetView showGridLines="0" zoomScaleNormal="10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28" t="str">
        <f>"Mars "&amp;AnnéeCalendrier</f>
        <v>Mars 2021</v>
      </c>
      <c r="C2" s="28"/>
      <c r="D2" s="28"/>
      <c r="E2" s="3"/>
      <c r="F2" s="3"/>
      <c r="G2" s="3"/>
      <c r="H2" s="4"/>
    </row>
    <row r="3" spans="1:9" s="5" customFormat="1" ht="19.5" customHeight="1" thickBot="1" x14ac:dyDescent="0.25">
      <c r="A3" s="1"/>
      <c r="B3" s="21" t="str">
        <f>DébutSemaine</f>
        <v>lundi</v>
      </c>
      <c r="C3" s="21" t="str">
        <f>TEXT(C4,"jjjj")</f>
        <v>mardi</v>
      </c>
      <c r="D3" s="21" t="str">
        <f>TEXT(D4,"jjjj")</f>
        <v>mercredi</v>
      </c>
      <c r="E3" s="21" t="str">
        <f>TEXT(E4,"jjjj")</f>
        <v>jeudi</v>
      </c>
      <c r="F3" s="21" t="str">
        <f>TEXT(F4,"jjjj")</f>
        <v>vendredi</v>
      </c>
      <c r="G3" s="21" t="str">
        <f>TEXT(G4,"jjjj")</f>
        <v>samedi</v>
      </c>
      <c r="H3" s="21" t="str">
        <f>TEXT(H4,"jjjj")</f>
        <v>dimanche</v>
      </c>
    </row>
    <row r="4" spans="1:9" s="8" customFormat="1" ht="19.5" customHeight="1" x14ac:dyDescent="0.2">
      <c r="A4" s="7"/>
      <c r="B4" s="37">
        <f t="array" ref="B4:H4">JoursEtSemaines+DATE(AnnéeCalendrier,3,1)-WEEKDAY(DATE(AnnéeCalendrier,3,1),(DébutSemaine="lundi")+1)+1</f>
        <v>44256</v>
      </c>
      <c r="C4" s="37">
        <v>44257</v>
      </c>
      <c r="D4" s="37">
        <v>44258</v>
      </c>
      <c r="E4" s="37">
        <v>44259</v>
      </c>
      <c r="F4" s="37">
        <v>44260</v>
      </c>
      <c r="G4" s="37">
        <v>44261</v>
      </c>
      <c r="H4" s="37">
        <v>44262</v>
      </c>
    </row>
    <row r="5" spans="1:9" s="10" customFormat="1" ht="48" customHeight="1" x14ac:dyDescent="0.2">
      <c r="A5" s="6"/>
      <c r="B5" s="9"/>
      <c r="C5" s="9"/>
      <c r="D5" s="9"/>
      <c r="E5" s="9"/>
      <c r="F5" s="9"/>
      <c r="G5" s="9"/>
      <c r="H5" s="9"/>
    </row>
    <row r="6" spans="1:9" s="8" customFormat="1" ht="19.5" customHeight="1" x14ac:dyDescent="0.2">
      <c r="A6" s="7"/>
      <c r="B6" s="41">
        <f t="array" ref="B6:H6">JoursEtSemaines+DATE(AnnéeCalendrier,3,1)-WEEKDAY(DATE(AnnéeCalendrier,3,1),(DébutSemaine="lundi")+1)+8</f>
        <v>44263</v>
      </c>
      <c r="C6" s="41">
        <v>44264</v>
      </c>
      <c r="D6" s="41">
        <v>44265</v>
      </c>
      <c r="E6" s="41">
        <v>44266</v>
      </c>
      <c r="F6" s="41">
        <v>44267</v>
      </c>
      <c r="G6" s="41">
        <v>44268</v>
      </c>
      <c r="H6" s="41">
        <v>44269</v>
      </c>
    </row>
    <row r="7" spans="1:9" s="10" customFormat="1" ht="48" customHeight="1" x14ac:dyDescent="0.2">
      <c r="A7" s="6"/>
      <c r="B7" s="17"/>
      <c r="C7" s="17"/>
      <c r="D7" s="17"/>
      <c r="E7" s="17"/>
      <c r="F7" s="17"/>
      <c r="G7" s="17"/>
      <c r="H7" s="17"/>
    </row>
    <row r="8" spans="1:9" s="8" customFormat="1" ht="19.5" customHeight="1" x14ac:dyDescent="0.2">
      <c r="A8" s="7"/>
      <c r="B8" s="37">
        <f t="array" ref="B8:H8">JoursEtSemaines+DATE(AnnéeCalendrier,3,1)-WEEKDAY(DATE(AnnéeCalendrier,3,1),(DébutSemaine="lundi")+1)+15</f>
        <v>44270</v>
      </c>
      <c r="C8" s="37">
        <v>44271</v>
      </c>
      <c r="D8" s="37">
        <v>44272</v>
      </c>
      <c r="E8" s="37">
        <v>44273</v>
      </c>
      <c r="F8" s="37">
        <v>44274</v>
      </c>
      <c r="G8" s="37">
        <v>44275</v>
      </c>
      <c r="H8" s="37">
        <v>44276</v>
      </c>
    </row>
    <row r="9" spans="1:9" s="10" customFormat="1" ht="48" customHeight="1" x14ac:dyDescent="0.2">
      <c r="A9" s="6"/>
      <c r="B9" s="9"/>
      <c r="C9" s="9"/>
      <c r="D9" s="9"/>
      <c r="E9" s="9"/>
      <c r="F9" s="9"/>
      <c r="G9" s="9"/>
      <c r="H9" s="9"/>
    </row>
    <row r="10" spans="1:9" s="8" customFormat="1" ht="19.5" customHeight="1" x14ac:dyDescent="0.2">
      <c r="A10" s="7"/>
      <c r="B10" s="41">
        <f t="array" ref="B10:H10">JoursEtSemaines+DATE(AnnéeCalendrier,3,1)-WEEKDAY(DATE(AnnéeCalendrier,3,1),(DébutSemaine="lundi")+1)+22</f>
        <v>44277</v>
      </c>
      <c r="C10" s="41">
        <v>44278</v>
      </c>
      <c r="D10" s="41">
        <v>44279</v>
      </c>
      <c r="E10" s="41">
        <v>44280</v>
      </c>
      <c r="F10" s="41">
        <v>44281</v>
      </c>
      <c r="G10" s="41">
        <v>44282</v>
      </c>
      <c r="H10" s="41">
        <v>44283</v>
      </c>
    </row>
    <row r="11" spans="1:9" s="10" customFormat="1" ht="48" customHeight="1" x14ac:dyDescent="0.2">
      <c r="A11" s="6"/>
      <c r="B11" s="17"/>
      <c r="C11" s="17"/>
      <c r="D11" s="17"/>
      <c r="E11" s="17"/>
      <c r="F11" s="17"/>
      <c r="G11" s="17"/>
      <c r="H11" s="17"/>
    </row>
    <row r="12" spans="1:9" s="8" customFormat="1" ht="19.5" customHeight="1" x14ac:dyDescent="0.2">
      <c r="A12" s="7"/>
      <c r="B12" s="37">
        <f t="array" ref="B12:H12">JoursEtSemaines+DATE(AnnéeCalendrier,3,1)-WEEKDAY(DATE(AnnéeCalendrier,3,1),(DébutSemaine="lundi")+1)+29</f>
        <v>44284</v>
      </c>
      <c r="C12" s="37">
        <v>44285</v>
      </c>
      <c r="D12" s="37">
        <v>44286</v>
      </c>
      <c r="E12" s="37">
        <v>44287</v>
      </c>
      <c r="F12" s="37">
        <v>44288</v>
      </c>
      <c r="G12" s="37">
        <v>44289</v>
      </c>
      <c r="H12" s="37">
        <v>44290</v>
      </c>
    </row>
    <row r="13" spans="1:9" s="10" customFormat="1" ht="48" customHeight="1" x14ac:dyDescent="0.2">
      <c r="A13" s="6"/>
      <c r="B13" s="9"/>
      <c r="C13" s="9"/>
      <c r="D13" s="9"/>
      <c r="E13" s="9"/>
      <c r="F13" s="9"/>
      <c r="G13" s="9"/>
      <c r="H13" s="9"/>
    </row>
    <row r="14" spans="1:9" s="8" customFormat="1" ht="19.5" customHeight="1" x14ac:dyDescent="0.2">
      <c r="A14" s="7"/>
      <c r="B14" s="41">
        <f t="array" ref="B14:C14">JoursEtSemaines+DATE(AnnéeCalendrier,3,1)-WEEKDAY(DATE(AnnéeCalendrier,3,1),(DébutSemaine="lundi")+1)+36</f>
        <v>44291</v>
      </c>
      <c r="C14" s="41">
        <v>44292</v>
      </c>
      <c r="D14" s="29" t="s">
        <v>0</v>
      </c>
      <c r="E14" s="29"/>
      <c r="F14" s="29"/>
      <c r="G14" s="29"/>
      <c r="H14" s="29"/>
    </row>
    <row r="15" spans="1:9" s="10" customFormat="1" ht="48" customHeight="1" x14ac:dyDescent="0.2">
      <c r="A15" s="6"/>
      <c r="B15" s="17"/>
      <c r="C15" s="17"/>
      <c r="D15" s="30"/>
      <c r="E15" s="30"/>
      <c r="F15" s="30"/>
      <c r="G15" s="30"/>
      <c r="H15" s="30"/>
    </row>
  </sheetData>
  <mergeCells count="3">
    <mergeCell ref="B2:D2"/>
    <mergeCell ref="D14:H14"/>
    <mergeCell ref="D15:H15"/>
  </mergeCells>
  <conditionalFormatting sqref="B12:H12 B14:C14">
    <cfRule type="expression" dxfId="19" priority="2">
      <formula>AND(DAY(B12)&gt;=1,DAY(B12)&lt;=15)</formula>
    </cfRule>
  </conditionalFormatting>
  <conditionalFormatting sqref="B4:G4">
    <cfRule type="expression" dxfId="18" priority="1">
      <formula>DAY(B4)&gt;8</formula>
    </cfRule>
  </conditionalFormatting>
  <dataValidations count="8">
    <dataValidation allowBlank="1" showInputMessage="1" showErrorMessage="1" prompt="Calendrier du mois de mars" sqref="A1" xr:uid="{00000000-0002-0000-02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200-000001000000}"/>
    <dataValidation allowBlank="1" showInputMessage="1" showErrorMessage="1" prompt="Jour de la semaine défini automatiquement." sqref="C3:H3" xr:uid="{00000000-0002-0000-02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2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200-000004000000}"/>
    <dataValidation allowBlank="1" showInputMessage="1" prompt="Entrez les notes mensuelles dans cette cellule." sqref="D15:H15" xr:uid="{00000000-0002-0000-0200-000005000000}"/>
    <dataValidation allowBlank="1" showInputMessage="1" prompt="Entrez les notes mensuelles dans la cellule ci-dessous." sqref="D14:H14" xr:uid="{00000000-0002-0000-02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200-000007000000}"/>
  </dataValidations>
  <printOptions horizontalCentered="1"/>
  <pageMargins left="0.25" right="0.25" top="0.5" bottom="0.5" header="0.3" footer="0.3"/>
  <pageSetup paperSize="9" orientation="landscape" r:id="rId1"/>
  <headerFooter differentFirst="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pageSetUpPr fitToPage="1"/>
  </sheetPr>
  <dimension ref="A1:I15"/>
  <sheetViews>
    <sheetView showGridLine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28" t="str">
        <f>"Avril "&amp;AnnéeCalendrier</f>
        <v>Avril 2021</v>
      </c>
      <c r="C2" s="28"/>
      <c r="D2" s="28"/>
      <c r="E2" s="3"/>
      <c r="F2" s="3"/>
      <c r="G2" s="3"/>
      <c r="H2" s="4"/>
    </row>
    <row r="3" spans="1:9" s="5" customFormat="1" ht="19.5" customHeight="1" thickBot="1" x14ac:dyDescent="0.25">
      <c r="A3" s="1"/>
      <c r="B3" s="21" t="str">
        <f>DébutSemaine</f>
        <v>lundi</v>
      </c>
      <c r="C3" s="21" t="str">
        <f>TEXT(C4,"jjjj")</f>
        <v>mardi</v>
      </c>
      <c r="D3" s="21" t="str">
        <f>TEXT(D4,"jjjj")</f>
        <v>mercredi</v>
      </c>
      <c r="E3" s="21" t="str">
        <f>TEXT(E4,"jjjj")</f>
        <v>jeudi</v>
      </c>
      <c r="F3" s="21" t="str">
        <f>TEXT(F4,"jjjj")</f>
        <v>vendredi</v>
      </c>
      <c r="G3" s="21" t="str">
        <f>TEXT(G4,"jjjj")</f>
        <v>samedi</v>
      </c>
      <c r="H3" s="21" t="str">
        <f>TEXT(H4,"jjjj")</f>
        <v>dimanche</v>
      </c>
    </row>
    <row r="4" spans="1:9" s="8" customFormat="1" ht="19.5" customHeight="1" x14ac:dyDescent="0.2">
      <c r="A4" s="7"/>
      <c r="B4" s="37">
        <f t="array" ref="B4:H4">JoursEtSemaines+DATE(AnnéeCalendrier,4,1)-WEEKDAY(DATE(AnnéeCalendrier,4,1),(DébutSemaine="lundi")+1)+1</f>
        <v>44284</v>
      </c>
      <c r="C4" s="37">
        <v>44285</v>
      </c>
      <c r="D4" s="37">
        <v>44286</v>
      </c>
      <c r="E4" s="37">
        <v>44287</v>
      </c>
      <c r="F4" s="37">
        <v>44288</v>
      </c>
      <c r="G4" s="37">
        <v>44289</v>
      </c>
      <c r="H4" s="37">
        <v>44290</v>
      </c>
    </row>
    <row r="5" spans="1:9" s="10" customFormat="1" ht="48" customHeight="1" x14ac:dyDescent="0.2">
      <c r="A5" s="6"/>
      <c r="B5" s="9"/>
      <c r="C5" s="9"/>
      <c r="D5" s="9"/>
      <c r="E5" s="9"/>
      <c r="F5" s="9"/>
      <c r="G5" s="9"/>
      <c r="H5" s="9"/>
    </row>
    <row r="6" spans="1:9" s="8" customFormat="1" ht="19.5" customHeight="1" x14ac:dyDescent="0.2">
      <c r="A6" s="7"/>
      <c r="B6" s="41">
        <f t="array" ref="B6:H6">JoursEtSemaines+DATE(AnnéeCalendrier,4,1)-WEEKDAY(DATE(AnnéeCalendrier,4,1),(DébutSemaine="lundi")+1)+8</f>
        <v>44291</v>
      </c>
      <c r="C6" s="41">
        <v>44292</v>
      </c>
      <c r="D6" s="41">
        <v>44293</v>
      </c>
      <c r="E6" s="41">
        <v>44294</v>
      </c>
      <c r="F6" s="41">
        <v>44295</v>
      </c>
      <c r="G6" s="41">
        <v>44296</v>
      </c>
      <c r="H6" s="41">
        <v>44297</v>
      </c>
    </row>
    <row r="7" spans="1:9" s="10" customFormat="1" ht="48" customHeight="1" x14ac:dyDescent="0.2">
      <c r="A7" s="6"/>
      <c r="B7" s="17"/>
      <c r="C7" s="17"/>
      <c r="D7" s="17"/>
      <c r="E7" s="17"/>
      <c r="F7" s="17"/>
      <c r="G7" s="17"/>
      <c r="H7" s="17"/>
    </row>
    <row r="8" spans="1:9" s="8" customFormat="1" ht="19.5" customHeight="1" x14ac:dyDescent="0.2">
      <c r="A8" s="7"/>
      <c r="B8" s="37">
        <f t="array" ref="B8:H8">JoursEtSemaines+DATE(AnnéeCalendrier,4,1)-WEEKDAY(DATE(AnnéeCalendrier,4,1),(DébutSemaine="lundi")+1)+15</f>
        <v>44298</v>
      </c>
      <c r="C8" s="37">
        <v>44299</v>
      </c>
      <c r="D8" s="37">
        <v>44300</v>
      </c>
      <c r="E8" s="37">
        <v>44301</v>
      </c>
      <c r="F8" s="37">
        <v>44302</v>
      </c>
      <c r="G8" s="37">
        <v>44303</v>
      </c>
      <c r="H8" s="37">
        <v>44304</v>
      </c>
    </row>
    <row r="9" spans="1:9" s="10" customFormat="1" ht="48" customHeight="1" x14ac:dyDescent="0.2">
      <c r="A9" s="6"/>
      <c r="B9" s="9"/>
      <c r="C9" s="9"/>
      <c r="D9" s="9"/>
      <c r="E9" s="9"/>
      <c r="F9" s="9"/>
      <c r="G9" s="9"/>
      <c r="H9" s="9"/>
    </row>
    <row r="10" spans="1:9" s="8" customFormat="1" ht="19.5" customHeight="1" x14ac:dyDescent="0.2">
      <c r="A10" s="7"/>
      <c r="B10" s="41">
        <f t="array" ref="B10:H10">JoursEtSemaines+DATE(AnnéeCalendrier,4,1)-WEEKDAY(DATE(AnnéeCalendrier,4,1),(DébutSemaine="lundi")+1)+22</f>
        <v>44305</v>
      </c>
      <c r="C10" s="41">
        <v>44306</v>
      </c>
      <c r="D10" s="41">
        <v>44307</v>
      </c>
      <c r="E10" s="41">
        <v>44308</v>
      </c>
      <c r="F10" s="41">
        <v>44309</v>
      </c>
      <c r="G10" s="41">
        <v>44310</v>
      </c>
      <c r="H10" s="41">
        <v>44311</v>
      </c>
    </row>
    <row r="11" spans="1:9" s="10" customFormat="1" ht="48" customHeight="1" x14ac:dyDescent="0.2">
      <c r="A11" s="6"/>
      <c r="B11" s="17"/>
      <c r="C11" s="17"/>
      <c r="D11" s="17"/>
      <c r="E11" s="17"/>
      <c r="F11" s="17"/>
      <c r="G11" s="17"/>
      <c r="H11" s="17"/>
    </row>
    <row r="12" spans="1:9" s="8" customFormat="1" ht="19.5" customHeight="1" x14ac:dyDescent="0.2">
      <c r="A12" s="7"/>
      <c r="B12" s="37">
        <f t="array" ref="B12:H12">JoursEtSemaines+DATE(AnnéeCalendrier,4,1)-WEEKDAY(DATE(AnnéeCalendrier,4,1),(DébutSemaine="lundi")+1)+29</f>
        <v>44312</v>
      </c>
      <c r="C12" s="37">
        <v>44313</v>
      </c>
      <c r="D12" s="37">
        <v>44314</v>
      </c>
      <c r="E12" s="37">
        <v>44315</v>
      </c>
      <c r="F12" s="37">
        <v>44316</v>
      </c>
      <c r="G12" s="37">
        <v>44317</v>
      </c>
      <c r="H12" s="37">
        <v>44318</v>
      </c>
    </row>
    <row r="13" spans="1:9" s="10" customFormat="1" ht="48" customHeight="1" x14ac:dyDescent="0.2">
      <c r="A13" s="6"/>
      <c r="B13" s="9"/>
      <c r="C13" s="9"/>
      <c r="D13" s="9"/>
      <c r="E13" s="9"/>
      <c r="F13" s="9"/>
      <c r="G13" s="9"/>
      <c r="H13" s="9"/>
    </row>
    <row r="14" spans="1:9" s="8" customFormat="1" ht="19.5" customHeight="1" x14ac:dyDescent="0.2">
      <c r="A14" s="7"/>
      <c r="B14" s="41">
        <f t="array" ref="B14:C14">JoursEtSemaines+DATE(AnnéeCalendrier,4,1)-WEEKDAY(DATE(AnnéeCalendrier,4,1),(DébutSemaine="lundi")+1)+36</f>
        <v>44319</v>
      </c>
      <c r="C14" s="41">
        <v>44320</v>
      </c>
      <c r="D14" s="29" t="s">
        <v>0</v>
      </c>
      <c r="E14" s="29"/>
      <c r="F14" s="29"/>
      <c r="G14" s="29"/>
      <c r="H14" s="29"/>
    </row>
    <row r="15" spans="1:9" s="10" customFormat="1" ht="48" customHeight="1" x14ac:dyDescent="0.2">
      <c r="A15" s="6"/>
      <c r="B15" s="17"/>
      <c r="C15" s="17"/>
      <c r="D15" s="30"/>
      <c r="E15" s="30"/>
      <c r="F15" s="30"/>
      <c r="G15" s="30"/>
      <c r="H15" s="30"/>
    </row>
  </sheetData>
  <mergeCells count="3">
    <mergeCell ref="B2:D2"/>
    <mergeCell ref="D14:H14"/>
    <mergeCell ref="D15:H15"/>
  </mergeCells>
  <conditionalFormatting sqref="B12:H12 B14:C14">
    <cfRule type="expression" dxfId="17" priority="2">
      <formula>AND(DAY(B12)&gt;=1,DAY(B12)&lt;=15)</formula>
    </cfRule>
  </conditionalFormatting>
  <conditionalFormatting sqref="B4:G4">
    <cfRule type="expression" dxfId="16" priority="1">
      <formula>DAY(B4)&gt;8</formula>
    </cfRule>
  </conditionalFormatting>
  <dataValidations count="8">
    <dataValidation allowBlank="1" showInputMessage="1" showErrorMessage="1" prompt="Jour de la semaine défini automatiquement." sqref="C3:H3" xr:uid="{00000000-0002-0000-03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300-000001000000}"/>
    <dataValidation allowBlank="1" showInputMessage="1" showErrorMessage="1" prompt="Calendrier du mois d’avril" sqref="A1" xr:uid="{00000000-0002-0000-03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300-000003000000}"/>
    <dataValidation allowBlank="1" showInputMessage="1" prompt="Entrez les notes mensuelles dans la cellule ci-dessous." sqref="D14:H14" xr:uid="{00000000-0002-0000-0300-000004000000}"/>
    <dataValidation allowBlank="1" showInputMessage="1" prompt="Entrez les notes mensuelles dans cette cellule." sqref="D15:H15" xr:uid="{00000000-0002-0000-03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3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300-000007000000}"/>
  </dataValidations>
  <printOptions horizontalCentered="1"/>
  <pageMargins left="0.25" right="0.25" top="0.5" bottom="0.5" header="0.3" footer="0.3"/>
  <pageSetup paperSize="9" orientation="landscape" r:id="rId1"/>
  <headerFooter differentFirst="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59999389629810485"/>
    <pageSetUpPr fitToPage="1"/>
  </sheetPr>
  <dimension ref="A1:I15"/>
  <sheetViews>
    <sheetView showGridLine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28" t="str">
        <f>"Mai "&amp;AnnéeCalendrier</f>
        <v>Mai 2021</v>
      </c>
      <c r="C2" s="28"/>
      <c r="D2" s="28"/>
      <c r="E2" s="3"/>
      <c r="F2" s="3"/>
      <c r="G2" s="3"/>
      <c r="H2" s="4"/>
    </row>
    <row r="3" spans="1:9" s="5" customFormat="1" ht="19.5" customHeight="1" thickBot="1" x14ac:dyDescent="0.25">
      <c r="A3" s="1"/>
      <c r="B3" s="21" t="str">
        <f>DébutSemaine</f>
        <v>lundi</v>
      </c>
      <c r="C3" s="21" t="str">
        <f>TEXT(C4,"jjjj")</f>
        <v>mardi</v>
      </c>
      <c r="D3" s="21" t="str">
        <f>TEXT(D4,"jjjj")</f>
        <v>mercredi</v>
      </c>
      <c r="E3" s="21" t="str">
        <f>TEXT(E4,"jjjj")</f>
        <v>jeudi</v>
      </c>
      <c r="F3" s="21" t="str">
        <f>TEXT(F4,"jjjj")</f>
        <v>vendredi</v>
      </c>
      <c r="G3" s="21" t="str">
        <f>TEXT(G4,"jjjj")</f>
        <v>samedi</v>
      </c>
      <c r="H3" s="21" t="str">
        <f>TEXT(H4,"jjjj")</f>
        <v>dimanche</v>
      </c>
    </row>
    <row r="4" spans="1:9" s="8" customFormat="1" ht="19.5" customHeight="1" x14ac:dyDescent="0.2">
      <c r="A4" s="7"/>
      <c r="B4" s="37">
        <f t="array" ref="B4:H4">JoursEtSemaines+DATE(AnnéeCalendrier,5,1)-WEEKDAY(DATE(AnnéeCalendrier,5,1),(DébutSemaine="lundi")+1)+1</f>
        <v>44312</v>
      </c>
      <c r="C4" s="37">
        <v>44313</v>
      </c>
      <c r="D4" s="37">
        <v>44314</v>
      </c>
      <c r="E4" s="37">
        <v>44315</v>
      </c>
      <c r="F4" s="37">
        <v>44316</v>
      </c>
      <c r="G4" s="37">
        <v>44317</v>
      </c>
      <c r="H4" s="37">
        <v>44318</v>
      </c>
    </row>
    <row r="5" spans="1:9" s="10" customFormat="1" ht="48" customHeight="1" x14ac:dyDescent="0.2">
      <c r="A5" s="6"/>
      <c r="B5" s="9"/>
      <c r="C5" s="9"/>
      <c r="D5" s="9"/>
      <c r="E5" s="9"/>
      <c r="F5" s="9"/>
      <c r="G5" s="9"/>
      <c r="H5" s="9"/>
    </row>
    <row r="6" spans="1:9" s="8" customFormat="1" ht="19.5" customHeight="1" x14ac:dyDescent="0.2">
      <c r="A6" s="7"/>
      <c r="B6" s="41">
        <f t="array" ref="B6:H6">JoursEtSemaines+DATE(AnnéeCalendrier,5,1)-WEEKDAY(DATE(AnnéeCalendrier,5,1),(DébutSemaine="lundi")+1)+8</f>
        <v>44319</v>
      </c>
      <c r="C6" s="41">
        <v>44320</v>
      </c>
      <c r="D6" s="41">
        <v>44321</v>
      </c>
      <c r="E6" s="41">
        <v>44322</v>
      </c>
      <c r="F6" s="41">
        <v>44323</v>
      </c>
      <c r="G6" s="41">
        <v>44324</v>
      </c>
      <c r="H6" s="41">
        <v>44325</v>
      </c>
    </row>
    <row r="7" spans="1:9" s="10" customFormat="1" ht="48" customHeight="1" x14ac:dyDescent="0.2">
      <c r="A7" s="6"/>
      <c r="B7" s="17"/>
      <c r="C7" s="17"/>
      <c r="D7" s="17"/>
      <c r="E7" s="17"/>
      <c r="F7" s="17"/>
      <c r="G7" s="17"/>
      <c r="H7" s="17"/>
    </row>
    <row r="8" spans="1:9" s="8" customFormat="1" ht="19.5" customHeight="1" x14ac:dyDescent="0.2">
      <c r="A8" s="7"/>
      <c r="B8" s="37">
        <f t="array" ref="B8:H8">JoursEtSemaines+DATE(AnnéeCalendrier,5,1)-WEEKDAY(DATE(AnnéeCalendrier,5,1),(DébutSemaine="lundi")+1)+15</f>
        <v>44326</v>
      </c>
      <c r="C8" s="37">
        <v>44327</v>
      </c>
      <c r="D8" s="37">
        <v>44328</v>
      </c>
      <c r="E8" s="37">
        <v>44329</v>
      </c>
      <c r="F8" s="37">
        <v>44330</v>
      </c>
      <c r="G8" s="37">
        <v>44331</v>
      </c>
      <c r="H8" s="37">
        <v>44332</v>
      </c>
    </row>
    <row r="9" spans="1:9" s="10" customFormat="1" ht="48" customHeight="1" x14ac:dyDescent="0.2">
      <c r="A9" s="6"/>
      <c r="B9" s="9"/>
      <c r="C9" s="9"/>
      <c r="D9" s="9"/>
      <c r="E9" s="9"/>
      <c r="F9" s="9"/>
      <c r="G9" s="9"/>
      <c r="H9" s="9"/>
    </row>
    <row r="10" spans="1:9" s="8" customFormat="1" ht="19.5" customHeight="1" x14ac:dyDescent="0.2">
      <c r="A10" s="7"/>
      <c r="B10" s="41">
        <f t="array" ref="B10:H10">JoursEtSemaines+DATE(AnnéeCalendrier,5,1)-WEEKDAY(DATE(AnnéeCalendrier,5,1),(DébutSemaine="lundi")+1)+22</f>
        <v>44333</v>
      </c>
      <c r="C10" s="41">
        <v>44334</v>
      </c>
      <c r="D10" s="41">
        <v>44335</v>
      </c>
      <c r="E10" s="41">
        <v>44336</v>
      </c>
      <c r="F10" s="41">
        <v>44337</v>
      </c>
      <c r="G10" s="41">
        <v>44338</v>
      </c>
      <c r="H10" s="41">
        <v>44339</v>
      </c>
    </row>
    <row r="11" spans="1:9" s="10" customFormat="1" ht="48" customHeight="1" x14ac:dyDescent="0.2">
      <c r="A11" s="6"/>
      <c r="B11" s="17"/>
      <c r="C11" s="17"/>
      <c r="D11" s="17"/>
      <c r="E11" s="17"/>
      <c r="F11" s="17"/>
      <c r="G11" s="17"/>
      <c r="H11" s="17"/>
    </row>
    <row r="12" spans="1:9" s="8" customFormat="1" ht="19.5" customHeight="1" x14ac:dyDescent="0.2">
      <c r="A12" s="7"/>
      <c r="B12" s="37">
        <f t="array" ref="B12:H12">JoursEtSemaines+DATE(AnnéeCalendrier,5,1)-WEEKDAY(DATE(AnnéeCalendrier,5,1),(DébutSemaine="lundi")+1)+29</f>
        <v>44340</v>
      </c>
      <c r="C12" s="37">
        <v>44341</v>
      </c>
      <c r="D12" s="37">
        <v>44342</v>
      </c>
      <c r="E12" s="37">
        <v>44343</v>
      </c>
      <c r="F12" s="37">
        <v>44344</v>
      </c>
      <c r="G12" s="37">
        <v>44345</v>
      </c>
      <c r="H12" s="37">
        <v>44346</v>
      </c>
    </row>
    <row r="13" spans="1:9" s="10" customFormat="1" ht="48" customHeight="1" x14ac:dyDescent="0.2">
      <c r="A13" s="6"/>
      <c r="B13" s="9"/>
      <c r="C13" s="9"/>
      <c r="D13" s="9"/>
      <c r="E13" s="9"/>
      <c r="F13" s="9"/>
      <c r="G13" s="9"/>
      <c r="H13" s="9"/>
    </row>
    <row r="14" spans="1:9" s="8" customFormat="1" ht="19.5" customHeight="1" x14ac:dyDescent="0.2">
      <c r="A14" s="7"/>
      <c r="B14" s="41">
        <f t="array" ref="B14:C14">JoursEtSemaines+DATE(AnnéeCalendrier,5,1)-WEEKDAY(DATE(AnnéeCalendrier,5,1),(DébutSemaine="lundi")+1)+36</f>
        <v>44347</v>
      </c>
      <c r="C14" s="41">
        <v>44348</v>
      </c>
      <c r="D14" s="29" t="s">
        <v>0</v>
      </c>
      <c r="E14" s="29"/>
      <c r="F14" s="29"/>
      <c r="G14" s="29"/>
      <c r="H14" s="29"/>
    </row>
    <row r="15" spans="1:9" s="10" customFormat="1" ht="48" customHeight="1" x14ac:dyDescent="0.2">
      <c r="A15" s="6"/>
      <c r="B15" s="17"/>
      <c r="C15" s="17"/>
      <c r="D15" s="30"/>
      <c r="E15" s="30"/>
      <c r="F15" s="30"/>
      <c r="G15" s="30"/>
      <c r="H15" s="30"/>
    </row>
  </sheetData>
  <mergeCells count="3">
    <mergeCell ref="B2:D2"/>
    <mergeCell ref="D14:H14"/>
    <mergeCell ref="D15:H15"/>
  </mergeCells>
  <conditionalFormatting sqref="B12:H12 B14:C14">
    <cfRule type="expression" dxfId="15" priority="2">
      <formula>AND(DAY(B12)&gt;=1,DAY(B12)&lt;=15)</formula>
    </cfRule>
  </conditionalFormatting>
  <conditionalFormatting sqref="B4:G4">
    <cfRule type="expression" dxfId="14" priority="1">
      <formula>DAY(B4)&gt;8</formula>
    </cfRule>
  </conditionalFormatting>
  <dataValidations count="8">
    <dataValidation allowBlank="1" showInputMessage="1" showErrorMessage="1" prompt="Jour de la semaine défini automatiquement." sqref="C3:H3" xr:uid="{00000000-0002-0000-04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400-000001000000}"/>
    <dataValidation allowBlank="1" showInputMessage="1" showErrorMessage="1" prompt="Calendrier du mois de mai" sqref="A1" xr:uid="{00000000-0002-0000-04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4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400-000004000000}"/>
    <dataValidation allowBlank="1" showInputMessage="1" prompt="Entrez les notes mensuelles dans cette cellule." sqref="D15:H15" xr:uid="{00000000-0002-0000-0400-000005000000}"/>
    <dataValidation allowBlank="1" showInputMessage="1" prompt="Entrez les notes mensuelles dans la cellule ci-dessous." sqref="D14:H14" xr:uid="{00000000-0002-0000-04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400-000007000000}"/>
  </dataValidations>
  <printOptions horizontalCentered="1"/>
  <pageMargins left="0.25" right="0.25" top="0.5" bottom="0.5" header="0.3" footer="0.3"/>
  <pageSetup paperSize="9" orientation="landscape" r:id="rId1"/>
  <headerFooter differentFirst="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A1:I15"/>
  <sheetViews>
    <sheetView showGridLine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31" t="str">
        <f>"Juin "&amp;AnnéeCalendrier</f>
        <v>Juin 2021</v>
      </c>
      <c r="C2" s="31"/>
      <c r="D2" s="31"/>
      <c r="E2" s="3"/>
      <c r="F2" s="3"/>
      <c r="G2" s="3"/>
      <c r="H2" s="4"/>
    </row>
    <row r="3" spans="1:9" s="5" customFormat="1" ht="19.5" customHeight="1" thickBot="1" x14ac:dyDescent="0.25">
      <c r="A3" s="1"/>
      <c r="B3" s="22" t="str">
        <f>DébutSemaine</f>
        <v>lundi</v>
      </c>
      <c r="C3" s="22" t="str">
        <f>TEXT(C4,"jjjj")</f>
        <v>mardi</v>
      </c>
      <c r="D3" s="22" t="str">
        <f>TEXT(D4,"jjjj")</f>
        <v>mercredi</v>
      </c>
      <c r="E3" s="22" t="str">
        <f>TEXT(E4,"jjjj")</f>
        <v>jeudi</v>
      </c>
      <c r="F3" s="22" t="str">
        <f>TEXT(F4,"jjjj")</f>
        <v>vendredi</v>
      </c>
      <c r="G3" s="22" t="str">
        <f>TEXT(G4,"jjjj")</f>
        <v>samedi</v>
      </c>
      <c r="H3" s="22" t="str">
        <f>TEXT(H4,"jjjj")</f>
        <v>dimanche</v>
      </c>
    </row>
    <row r="4" spans="1:9" s="8" customFormat="1" ht="19.5" customHeight="1" x14ac:dyDescent="0.2">
      <c r="A4" s="7"/>
      <c r="B4" s="37">
        <f t="array" ref="B4:H4">JoursEtSemaines+DATE(AnnéeCalendrier,6,1)-WEEKDAY(DATE(AnnéeCalendrier,6,1),(DébutSemaine="lundi")+1)+1</f>
        <v>44347</v>
      </c>
      <c r="C4" s="37">
        <v>44348</v>
      </c>
      <c r="D4" s="37">
        <v>44349</v>
      </c>
      <c r="E4" s="37">
        <v>44350</v>
      </c>
      <c r="F4" s="37">
        <v>44351</v>
      </c>
      <c r="G4" s="37">
        <v>44352</v>
      </c>
      <c r="H4" s="37">
        <v>44353</v>
      </c>
    </row>
    <row r="5" spans="1:9" s="10" customFormat="1" ht="48" customHeight="1" x14ac:dyDescent="0.2">
      <c r="A5" s="6"/>
      <c r="B5" s="9"/>
      <c r="C5" s="9"/>
      <c r="D5" s="9"/>
      <c r="E5" s="9"/>
      <c r="F5" s="9"/>
      <c r="G5" s="9"/>
      <c r="H5" s="9"/>
    </row>
    <row r="6" spans="1:9" s="8" customFormat="1" ht="19.5" customHeight="1" x14ac:dyDescent="0.2">
      <c r="A6" s="7"/>
      <c r="B6" s="40">
        <f t="array" ref="B6:H6">JoursEtSemaines+DATE(AnnéeCalendrier,6,1)-WEEKDAY(DATE(AnnéeCalendrier,6,1),(DébutSemaine="lundi")+1)+8</f>
        <v>44354</v>
      </c>
      <c r="C6" s="40">
        <v>44355</v>
      </c>
      <c r="D6" s="40">
        <v>44356</v>
      </c>
      <c r="E6" s="40">
        <v>44357</v>
      </c>
      <c r="F6" s="40">
        <v>44358</v>
      </c>
      <c r="G6" s="40">
        <v>44359</v>
      </c>
      <c r="H6" s="40">
        <v>44360</v>
      </c>
    </row>
    <row r="7" spans="1:9" s="10" customFormat="1" ht="48" customHeight="1" x14ac:dyDescent="0.2">
      <c r="A7" s="6"/>
      <c r="B7" s="19"/>
      <c r="C7" s="19"/>
      <c r="D7" s="19"/>
      <c r="E7" s="19"/>
      <c r="F7" s="19"/>
      <c r="G7" s="19"/>
      <c r="H7" s="19"/>
    </row>
    <row r="8" spans="1:9" s="8" customFormat="1" ht="19.5" customHeight="1" x14ac:dyDescent="0.2">
      <c r="A8" s="7"/>
      <c r="B8" s="37">
        <f t="array" ref="B8:H8">JoursEtSemaines+DATE(AnnéeCalendrier,6,1)-WEEKDAY(DATE(AnnéeCalendrier,6,1),(DébutSemaine="lundi")+1)+15</f>
        <v>44361</v>
      </c>
      <c r="C8" s="37">
        <v>44362</v>
      </c>
      <c r="D8" s="37">
        <v>44363</v>
      </c>
      <c r="E8" s="37">
        <v>44364</v>
      </c>
      <c r="F8" s="37">
        <v>44365</v>
      </c>
      <c r="G8" s="37">
        <v>44366</v>
      </c>
      <c r="H8" s="37">
        <v>44367</v>
      </c>
    </row>
    <row r="9" spans="1:9" s="10" customFormat="1" ht="48" customHeight="1" x14ac:dyDescent="0.2">
      <c r="A9" s="6"/>
      <c r="B9" s="9"/>
      <c r="C9" s="9"/>
      <c r="D9" s="9"/>
      <c r="E9" s="9"/>
      <c r="F9" s="9"/>
      <c r="G9" s="9"/>
      <c r="H9" s="9"/>
    </row>
    <row r="10" spans="1:9" s="8" customFormat="1" ht="19.5" customHeight="1" x14ac:dyDescent="0.2">
      <c r="A10" s="7"/>
      <c r="B10" s="40">
        <f t="array" ref="B10:H10">JoursEtSemaines+DATE(AnnéeCalendrier,6,1)-WEEKDAY(DATE(AnnéeCalendrier,6,1),(DébutSemaine="lundi")+1)+22</f>
        <v>44368</v>
      </c>
      <c r="C10" s="40">
        <v>44369</v>
      </c>
      <c r="D10" s="40">
        <v>44370</v>
      </c>
      <c r="E10" s="40">
        <v>44371</v>
      </c>
      <c r="F10" s="40">
        <v>44372</v>
      </c>
      <c r="G10" s="40">
        <v>44373</v>
      </c>
      <c r="H10" s="40">
        <v>44374</v>
      </c>
    </row>
    <row r="11" spans="1:9" s="10" customFormat="1" ht="48" customHeight="1" x14ac:dyDescent="0.2">
      <c r="A11" s="6"/>
      <c r="B11" s="19"/>
      <c r="C11" s="19"/>
      <c r="D11" s="19"/>
      <c r="E11" s="19"/>
      <c r="F11" s="19"/>
      <c r="G11" s="19"/>
      <c r="H11" s="19"/>
    </row>
    <row r="12" spans="1:9" s="8" customFormat="1" ht="19.5" customHeight="1" x14ac:dyDescent="0.2">
      <c r="A12" s="7"/>
      <c r="B12" s="37">
        <f t="array" ref="B12:H12">JoursEtSemaines+DATE(AnnéeCalendrier,6,1)-WEEKDAY(DATE(AnnéeCalendrier,6,1),(DébutSemaine="lundi")+1)+29</f>
        <v>44375</v>
      </c>
      <c r="C12" s="37">
        <v>44376</v>
      </c>
      <c r="D12" s="37">
        <v>44377</v>
      </c>
      <c r="E12" s="37">
        <v>44378</v>
      </c>
      <c r="F12" s="37">
        <v>44379</v>
      </c>
      <c r="G12" s="37">
        <v>44380</v>
      </c>
      <c r="H12" s="37">
        <v>44381</v>
      </c>
    </row>
    <row r="13" spans="1:9" s="10" customFormat="1" ht="48" customHeight="1" x14ac:dyDescent="0.2">
      <c r="A13" s="6"/>
      <c r="B13" s="9"/>
      <c r="C13" s="9"/>
      <c r="D13" s="9"/>
      <c r="E13" s="9"/>
      <c r="F13" s="9"/>
      <c r="G13" s="9"/>
      <c r="H13" s="9"/>
    </row>
    <row r="14" spans="1:9" s="8" customFormat="1" ht="19.5" customHeight="1" x14ac:dyDescent="0.2">
      <c r="A14" s="7"/>
      <c r="B14" s="40">
        <f t="array" ref="B14:C14">JoursEtSemaines+DATE(AnnéeCalendrier,6,1)-WEEKDAY(DATE(AnnéeCalendrier,6,1),(DébutSemaine="lundi")+1)+36</f>
        <v>44382</v>
      </c>
      <c r="C14" s="40">
        <v>44383</v>
      </c>
      <c r="D14" s="32" t="s">
        <v>0</v>
      </c>
      <c r="E14" s="32"/>
      <c r="F14" s="32"/>
      <c r="G14" s="32"/>
      <c r="H14" s="32"/>
    </row>
    <row r="15" spans="1:9" s="10" customFormat="1" ht="48" customHeight="1" x14ac:dyDescent="0.2">
      <c r="A15" s="6"/>
      <c r="B15" s="19"/>
      <c r="C15" s="19"/>
      <c r="D15" s="33"/>
      <c r="E15" s="33"/>
      <c r="F15" s="33"/>
      <c r="G15" s="33"/>
      <c r="H15" s="33"/>
    </row>
  </sheetData>
  <mergeCells count="3">
    <mergeCell ref="B2:D2"/>
    <mergeCell ref="D14:H14"/>
    <mergeCell ref="D15:H15"/>
  </mergeCells>
  <conditionalFormatting sqref="B12:H12 B14:C14">
    <cfRule type="expression" dxfId="13" priority="2">
      <formula>AND(DAY(B12)&gt;=1,DAY(B12)&lt;=15)</formula>
    </cfRule>
  </conditionalFormatting>
  <conditionalFormatting sqref="B4:G4">
    <cfRule type="expression" dxfId="12" priority="1">
      <formula>DAY(B4)&gt;8</formula>
    </cfRule>
  </conditionalFormatting>
  <dataValidations count="8">
    <dataValidation allowBlank="1" showInputMessage="1" showErrorMessage="1" prompt="Jour de la semaine défini automatiquement." sqref="C3:H3" xr:uid="{00000000-0002-0000-0500-000000000000}"/>
    <dataValidation allowBlank="1" showInputMessage="1" showErrorMessage="1" prompt="Calendrier du mois de juin" sqref="A1" xr:uid="{00000000-0002-0000-0500-000001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5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500-000003000000}"/>
    <dataValidation allowBlank="1" showInputMessage="1" prompt="Entrez les notes mensuelles dans la cellule ci-dessous." sqref="D14:H14" xr:uid="{00000000-0002-0000-0500-000004000000}"/>
    <dataValidation allowBlank="1" showInputMessage="1" prompt="Entrez les notes mensuelles dans cette cellule." sqref="D15:H15" xr:uid="{00000000-0002-0000-05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5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500-000007000000}"/>
  </dataValidations>
  <printOptions horizontalCentered="1"/>
  <pageMargins left="0.25" right="0.25" top="0.5" bottom="0.5" header="0.3" footer="0.3"/>
  <pageSetup paperSize="9" orientation="landscape" r:id="rId1"/>
  <headerFooter differentFirst="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tint="0.59999389629810485"/>
    <pageSetUpPr fitToPage="1"/>
  </sheetPr>
  <dimension ref="A1:I15"/>
  <sheetViews>
    <sheetView showGridLines="0" zoomScaleNormal="10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31" t="str">
        <f>"Juillet "&amp;AnnéeCalendrier</f>
        <v>Juillet 2021</v>
      </c>
      <c r="C2" s="31"/>
      <c r="D2" s="31"/>
      <c r="E2" s="3"/>
      <c r="F2" s="3"/>
      <c r="G2" s="3"/>
      <c r="H2" s="4"/>
    </row>
    <row r="3" spans="1:9" s="5" customFormat="1" ht="19.5" customHeight="1" thickBot="1" x14ac:dyDescent="0.25">
      <c r="A3" s="1"/>
      <c r="B3" s="22" t="str">
        <f>DébutSemaine</f>
        <v>lundi</v>
      </c>
      <c r="C3" s="22" t="str">
        <f>TEXT(C4,"jjjj")</f>
        <v>mardi</v>
      </c>
      <c r="D3" s="22" t="str">
        <f>TEXT(D4,"jjjj")</f>
        <v>mercredi</v>
      </c>
      <c r="E3" s="22" t="str">
        <f>TEXT(E4,"jjjj")</f>
        <v>jeudi</v>
      </c>
      <c r="F3" s="22" t="str">
        <f>TEXT(F4,"jjjj")</f>
        <v>vendredi</v>
      </c>
      <c r="G3" s="22" t="str">
        <f>TEXT(G4,"jjjj")</f>
        <v>samedi</v>
      </c>
      <c r="H3" s="22" t="str">
        <f>TEXT(H4,"jjjj")</f>
        <v>dimanche</v>
      </c>
    </row>
    <row r="4" spans="1:9" s="8" customFormat="1" ht="19.5" customHeight="1" x14ac:dyDescent="0.2">
      <c r="A4" s="7"/>
      <c r="B4" s="37">
        <f t="array" ref="B4:H4">JoursEtSemaines+DATE(AnnéeCalendrier,7,1)-WEEKDAY(DATE(AnnéeCalendrier,7,1),(DébutSemaine="lundi")+1)+1</f>
        <v>44375</v>
      </c>
      <c r="C4" s="37">
        <v>44376</v>
      </c>
      <c r="D4" s="37">
        <v>44377</v>
      </c>
      <c r="E4" s="37">
        <v>44378</v>
      </c>
      <c r="F4" s="37">
        <v>44379</v>
      </c>
      <c r="G4" s="37">
        <v>44380</v>
      </c>
      <c r="H4" s="37">
        <v>44381</v>
      </c>
    </row>
    <row r="5" spans="1:9" s="10" customFormat="1" ht="48" customHeight="1" x14ac:dyDescent="0.2">
      <c r="A5" s="6"/>
      <c r="B5" s="9"/>
      <c r="C5" s="9"/>
      <c r="D5" s="9"/>
      <c r="E5" s="9"/>
      <c r="F5" s="9"/>
      <c r="G5" s="9"/>
      <c r="H5" s="9"/>
    </row>
    <row r="6" spans="1:9" s="8" customFormat="1" ht="19.5" customHeight="1" x14ac:dyDescent="0.2">
      <c r="A6" s="7"/>
      <c r="B6" s="40">
        <f t="array" ref="B6:H6">JoursEtSemaines+DATE(AnnéeCalendrier,7,1)-WEEKDAY(DATE(AnnéeCalendrier,7,1),(DébutSemaine="lundi")+1)+8</f>
        <v>44382</v>
      </c>
      <c r="C6" s="40">
        <v>44383</v>
      </c>
      <c r="D6" s="40">
        <v>44384</v>
      </c>
      <c r="E6" s="40">
        <v>44385</v>
      </c>
      <c r="F6" s="40">
        <v>44386</v>
      </c>
      <c r="G6" s="40">
        <v>44387</v>
      </c>
      <c r="H6" s="40">
        <v>44388</v>
      </c>
    </row>
    <row r="7" spans="1:9" s="10" customFormat="1" ht="48" customHeight="1" x14ac:dyDescent="0.2">
      <c r="A7" s="6"/>
      <c r="B7" s="19"/>
      <c r="C7" s="19"/>
      <c r="D7" s="19"/>
      <c r="E7" s="19"/>
      <c r="F7" s="19"/>
      <c r="G7" s="19"/>
      <c r="H7" s="19"/>
    </row>
    <row r="8" spans="1:9" s="8" customFormat="1" ht="19.5" customHeight="1" x14ac:dyDescent="0.2">
      <c r="A8" s="7"/>
      <c r="B8" s="37">
        <f t="array" ref="B8:H8">JoursEtSemaines+DATE(AnnéeCalendrier,7,1)-WEEKDAY(DATE(AnnéeCalendrier,7,1),(DébutSemaine="lundi")+1)+15</f>
        <v>44389</v>
      </c>
      <c r="C8" s="37">
        <v>44390</v>
      </c>
      <c r="D8" s="37">
        <v>44391</v>
      </c>
      <c r="E8" s="37">
        <v>44392</v>
      </c>
      <c r="F8" s="37">
        <v>44393</v>
      </c>
      <c r="G8" s="37">
        <v>44394</v>
      </c>
      <c r="H8" s="37">
        <v>44395</v>
      </c>
    </row>
    <row r="9" spans="1:9" s="10" customFormat="1" ht="48" customHeight="1" x14ac:dyDescent="0.2">
      <c r="A9" s="6"/>
      <c r="B9" s="9"/>
      <c r="C9" s="9"/>
      <c r="D9" s="9"/>
      <c r="E9" s="9"/>
      <c r="F9" s="9"/>
      <c r="G9" s="9"/>
      <c r="H9" s="9"/>
    </row>
    <row r="10" spans="1:9" s="8" customFormat="1" ht="19.5" customHeight="1" x14ac:dyDescent="0.2">
      <c r="A10" s="7"/>
      <c r="B10" s="40">
        <f t="array" ref="B10:H10">JoursEtSemaines+DATE(AnnéeCalendrier,7,1)-WEEKDAY(DATE(AnnéeCalendrier,7,1),(DébutSemaine="lundi")+1)+22</f>
        <v>44396</v>
      </c>
      <c r="C10" s="40">
        <v>44397</v>
      </c>
      <c r="D10" s="40">
        <v>44398</v>
      </c>
      <c r="E10" s="40">
        <v>44399</v>
      </c>
      <c r="F10" s="40">
        <v>44400</v>
      </c>
      <c r="G10" s="40">
        <v>44401</v>
      </c>
      <c r="H10" s="40">
        <v>44402</v>
      </c>
    </row>
    <row r="11" spans="1:9" s="10" customFormat="1" ht="48" customHeight="1" x14ac:dyDescent="0.2">
      <c r="A11" s="6"/>
      <c r="B11" s="19"/>
      <c r="C11" s="19"/>
      <c r="D11" s="19"/>
      <c r="E11" s="19"/>
      <c r="F11" s="19"/>
      <c r="G11" s="19"/>
      <c r="H11" s="19"/>
    </row>
    <row r="12" spans="1:9" s="8" customFormat="1" ht="19.5" customHeight="1" x14ac:dyDescent="0.2">
      <c r="A12" s="7"/>
      <c r="B12" s="37">
        <f t="array" ref="B12:H12">JoursEtSemaines+DATE(AnnéeCalendrier,7,1)-WEEKDAY(DATE(AnnéeCalendrier,7,1),(DébutSemaine="lundi")+1)+29</f>
        <v>44403</v>
      </c>
      <c r="C12" s="37">
        <v>44404</v>
      </c>
      <c r="D12" s="37">
        <v>44405</v>
      </c>
      <c r="E12" s="37">
        <v>44406</v>
      </c>
      <c r="F12" s="37">
        <v>44407</v>
      </c>
      <c r="G12" s="37">
        <v>44408</v>
      </c>
      <c r="H12" s="37">
        <v>44409</v>
      </c>
    </row>
    <row r="13" spans="1:9" s="10" customFormat="1" ht="48" customHeight="1" x14ac:dyDescent="0.2">
      <c r="A13" s="6"/>
      <c r="B13" s="9"/>
      <c r="C13" s="9"/>
      <c r="D13" s="9"/>
      <c r="E13" s="9"/>
      <c r="F13" s="9"/>
      <c r="G13" s="9"/>
      <c r="H13" s="9"/>
    </row>
    <row r="14" spans="1:9" s="8" customFormat="1" ht="19.5" customHeight="1" x14ac:dyDescent="0.2">
      <c r="A14" s="7"/>
      <c r="B14" s="40">
        <f t="array" ref="B14:C14">JoursEtSemaines+DATE(AnnéeCalendrier,7,1)-WEEKDAY(DATE(AnnéeCalendrier,7,1),(DébutSemaine="lundi")+1)+36</f>
        <v>44410</v>
      </c>
      <c r="C14" s="40">
        <v>44411</v>
      </c>
      <c r="D14" s="32" t="s">
        <v>0</v>
      </c>
      <c r="E14" s="32"/>
      <c r="F14" s="32"/>
      <c r="G14" s="32"/>
      <c r="H14" s="32"/>
    </row>
    <row r="15" spans="1:9" s="10" customFormat="1" ht="48" customHeight="1" x14ac:dyDescent="0.2">
      <c r="A15" s="6"/>
      <c r="B15" s="19"/>
      <c r="C15" s="19"/>
      <c r="D15" s="33"/>
      <c r="E15" s="33"/>
      <c r="F15" s="33"/>
      <c r="G15" s="33"/>
      <c r="H15" s="33"/>
    </row>
  </sheetData>
  <mergeCells count="3">
    <mergeCell ref="B2:D2"/>
    <mergeCell ref="D14:H14"/>
    <mergeCell ref="D15:H15"/>
  </mergeCells>
  <conditionalFormatting sqref="B12:H12 B14:C14">
    <cfRule type="expression" dxfId="11" priority="2">
      <formula>AND(DAY(B12)&gt;=1,DAY(B12)&lt;=15)</formula>
    </cfRule>
  </conditionalFormatting>
  <conditionalFormatting sqref="B4:G4">
    <cfRule type="expression" dxfId="10" priority="1">
      <formula>DAY(B4)&gt;8</formula>
    </cfRule>
  </conditionalFormatting>
  <dataValidations count="8">
    <dataValidation allowBlank="1" showInputMessage="1" showErrorMessage="1" prompt="Jour de la semaine défini automatiquement." sqref="C3:H3" xr:uid="{00000000-0002-0000-0600-000000000000}"/>
    <dataValidation allowBlank="1" showInputMessage="1" showErrorMessage="1" prompt="Calendrier du mois de juillet" sqref="A1" xr:uid="{00000000-0002-0000-0600-000001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6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6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600-000004000000}"/>
    <dataValidation allowBlank="1" showInputMessage="1" prompt="Entrez les notes mensuelles dans cette cellule." sqref="D15:H15" xr:uid="{00000000-0002-0000-0600-000005000000}"/>
    <dataValidation allowBlank="1" showInputMessage="1" prompt="Entrez les notes mensuelles dans la cellule ci-dessous." sqref="D14:H14" xr:uid="{00000000-0002-0000-06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600-000007000000}"/>
  </dataValidations>
  <printOptions horizontalCentered="1"/>
  <pageMargins left="0.25" right="0.25" top="0.5" bottom="0.5" header="0.3" footer="0.3"/>
  <pageSetup paperSize="9" orientation="landscape" r:id="rId1"/>
  <headerFooter differentFirst="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59999389629810485"/>
    <pageSetUpPr fitToPage="1"/>
  </sheetPr>
  <dimension ref="A1:I15"/>
  <sheetViews>
    <sheetView showGridLines="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31" t="str">
        <f>"Août "&amp;AnnéeCalendrier</f>
        <v>Août 2021</v>
      </c>
      <c r="C2" s="31"/>
      <c r="D2" s="31"/>
      <c r="E2" s="3"/>
      <c r="F2" s="3"/>
      <c r="G2" s="3"/>
      <c r="H2" s="4"/>
    </row>
    <row r="3" spans="1:9" s="5" customFormat="1" ht="19.5" customHeight="1" thickBot="1" x14ac:dyDescent="0.25">
      <c r="A3" s="1"/>
      <c r="B3" s="22" t="str">
        <f>DébutSemaine</f>
        <v>lundi</v>
      </c>
      <c r="C3" s="22" t="str">
        <f>TEXT(C4,"jjjj")</f>
        <v>mardi</v>
      </c>
      <c r="D3" s="22" t="str">
        <f>TEXT(D4,"jjjj")</f>
        <v>mercredi</v>
      </c>
      <c r="E3" s="22" t="str">
        <f>TEXT(E4,"jjjj")</f>
        <v>jeudi</v>
      </c>
      <c r="F3" s="22" t="str">
        <f>TEXT(F4,"jjjj")</f>
        <v>vendredi</v>
      </c>
      <c r="G3" s="22" t="str">
        <f>TEXT(G4,"jjjj")</f>
        <v>samedi</v>
      </c>
      <c r="H3" s="22" t="str">
        <f>TEXT(H4,"jjjj")</f>
        <v>dimanche</v>
      </c>
    </row>
    <row r="4" spans="1:9" s="8" customFormat="1" ht="19.5" customHeight="1" x14ac:dyDescent="0.2">
      <c r="A4" s="7"/>
      <c r="B4" s="37">
        <f t="array" ref="B4:H4">JoursEtSemaines+DATE(AnnéeCalendrier,8,1)-WEEKDAY(DATE(AnnéeCalendrier,8,1),(DébutSemaine="lundi")+1)+1</f>
        <v>44403</v>
      </c>
      <c r="C4" s="37">
        <v>44404</v>
      </c>
      <c r="D4" s="37">
        <v>44405</v>
      </c>
      <c r="E4" s="37">
        <v>44406</v>
      </c>
      <c r="F4" s="37">
        <v>44407</v>
      </c>
      <c r="G4" s="37">
        <v>44408</v>
      </c>
      <c r="H4" s="37">
        <v>44409</v>
      </c>
    </row>
    <row r="5" spans="1:9" s="10" customFormat="1" ht="48" customHeight="1" x14ac:dyDescent="0.2">
      <c r="A5" s="6"/>
      <c r="B5" s="9"/>
      <c r="C5" s="9"/>
      <c r="D5" s="9"/>
      <c r="E5" s="9"/>
      <c r="F5" s="9"/>
      <c r="G5" s="9"/>
      <c r="H5" s="9"/>
    </row>
    <row r="6" spans="1:9" s="8" customFormat="1" ht="19.5" customHeight="1" x14ac:dyDescent="0.2">
      <c r="A6" s="7"/>
      <c r="B6" s="40">
        <f t="array" ref="B6:H6">JoursEtSemaines+DATE(AnnéeCalendrier,8,1)-WEEKDAY(DATE(AnnéeCalendrier,8,1),(DébutSemaine="lundi")+1)+8</f>
        <v>44410</v>
      </c>
      <c r="C6" s="40">
        <v>44411</v>
      </c>
      <c r="D6" s="40">
        <v>44412</v>
      </c>
      <c r="E6" s="40">
        <v>44413</v>
      </c>
      <c r="F6" s="40">
        <v>44414</v>
      </c>
      <c r="G6" s="40">
        <v>44415</v>
      </c>
      <c r="H6" s="40">
        <v>44416</v>
      </c>
    </row>
    <row r="7" spans="1:9" s="10" customFormat="1" ht="48" customHeight="1" x14ac:dyDescent="0.2">
      <c r="A7" s="6"/>
      <c r="B7" s="19"/>
      <c r="C7" s="19"/>
      <c r="D7" s="19"/>
      <c r="E7" s="19"/>
      <c r="F7" s="19"/>
      <c r="G7" s="19"/>
      <c r="H7" s="19"/>
    </row>
    <row r="8" spans="1:9" s="8" customFormat="1" ht="19.5" customHeight="1" x14ac:dyDescent="0.2">
      <c r="A8" s="7"/>
      <c r="B8" s="37">
        <f t="array" ref="B8:H8">JoursEtSemaines+DATE(AnnéeCalendrier,8,1)-WEEKDAY(DATE(AnnéeCalendrier,8,1),(DébutSemaine="lundi")+1)+15</f>
        <v>44417</v>
      </c>
      <c r="C8" s="37">
        <v>44418</v>
      </c>
      <c r="D8" s="37">
        <v>44419</v>
      </c>
      <c r="E8" s="37">
        <v>44420</v>
      </c>
      <c r="F8" s="37">
        <v>44421</v>
      </c>
      <c r="G8" s="37">
        <v>44422</v>
      </c>
      <c r="H8" s="37">
        <v>44423</v>
      </c>
    </row>
    <row r="9" spans="1:9" s="10" customFormat="1" ht="48" customHeight="1" x14ac:dyDescent="0.2">
      <c r="A9" s="6"/>
      <c r="B9" s="9"/>
      <c r="C9" s="9"/>
      <c r="D9" s="9"/>
      <c r="E9" s="9"/>
      <c r="F9" s="9"/>
      <c r="G9" s="9"/>
      <c r="H9" s="9"/>
    </row>
    <row r="10" spans="1:9" s="8" customFormat="1" ht="19.5" customHeight="1" x14ac:dyDescent="0.2">
      <c r="A10" s="7"/>
      <c r="B10" s="40">
        <f t="array" ref="B10:H10">JoursEtSemaines+DATE(AnnéeCalendrier,8,1)-WEEKDAY(DATE(AnnéeCalendrier,8,1),(DébutSemaine="lundi")+1)+22</f>
        <v>44424</v>
      </c>
      <c r="C10" s="40">
        <v>44425</v>
      </c>
      <c r="D10" s="40">
        <v>44426</v>
      </c>
      <c r="E10" s="40">
        <v>44427</v>
      </c>
      <c r="F10" s="40">
        <v>44428</v>
      </c>
      <c r="G10" s="40">
        <v>44429</v>
      </c>
      <c r="H10" s="40">
        <v>44430</v>
      </c>
    </row>
    <row r="11" spans="1:9" s="10" customFormat="1" ht="48" customHeight="1" x14ac:dyDescent="0.2">
      <c r="A11" s="6"/>
      <c r="B11" s="19"/>
      <c r="C11" s="19"/>
      <c r="D11" s="19"/>
      <c r="E11" s="19"/>
      <c r="F11" s="19"/>
      <c r="G11" s="19"/>
      <c r="H11" s="19"/>
    </row>
    <row r="12" spans="1:9" s="8" customFormat="1" ht="19.5" customHeight="1" x14ac:dyDescent="0.2">
      <c r="A12" s="7"/>
      <c r="B12" s="37">
        <f t="array" ref="B12:H12">JoursEtSemaines+DATE(AnnéeCalendrier,8,1)-WEEKDAY(DATE(AnnéeCalendrier,8,1),(DébutSemaine="lundi")+1)+29</f>
        <v>44431</v>
      </c>
      <c r="C12" s="37">
        <v>44432</v>
      </c>
      <c r="D12" s="37">
        <v>44433</v>
      </c>
      <c r="E12" s="37">
        <v>44434</v>
      </c>
      <c r="F12" s="37">
        <v>44435</v>
      </c>
      <c r="G12" s="37">
        <v>44436</v>
      </c>
      <c r="H12" s="37">
        <v>44437</v>
      </c>
    </row>
    <row r="13" spans="1:9" s="10" customFormat="1" ht="48" customHeight="1" x14ac:dyDescent="0.2">
      <c r="A13" s="6"/>
      <c r="B13" s="9"/>
      <c r="C13" s="9"/>
      <c r="D13" s="9"/>
      <c r="E13" s="9"/>
      <c r="F13" s="9"/>
      <c r="G13" s="9"/>
      <c r="H13" s="9"/>
    </row>
    <row r="14" spans="1:9" s="8" customFormat="1" ht="19.5" customHeight="1" x14ac:dyDescent="0.2">
      <c r="A14" s="7"/>
      <c r="B14" s="40">
        <f t="array" ref="B14:C14">JoursEtSemaines+DATE(AnnéeCalendrier,8,1)-WEEKDAY(DATE(AnnéeCalendrier,8,1),(DébutSemaine="lundi")+1)+36</f>
        <v>44438</v>
      </c>
      <c r="C14" s="40">
        <v>44439</v>
      </c>
      <c r="D14" s="32" t="s">
        <v>0</v>
      </c>
      <c r="E14" s="32"/>
      <c r="F14" s="32"/>
      <c r="G14" s="32"/>
      <c r="H14" s="32"/>
    </row>
    <row r="15" spans="1:9" s="10" customFormat="1" ht="48" customHeight="1" x14ac:dyDescent="0.2">
      <c r="A15" s="6"/>
      <c r="B15" s="19"/>
      <c r="C15" s="19"/>
      <c r="D15" s="33"/>
      <c r="E15" s="33"/>
      <c r="F15" s="33"/>
      <c r="G15" s="33"/>
      <c r="H15" s="33"/>
    </row>
  </sheetData>
  <mergeCells count="3">
    <mergeCell ref="B2:D2"/>
    <mergeCell ref="D14:H14"/>
    <mergeCell ref="D15:H15"/>
  </mergeCells>
  <conditionalFormatting sqref="B12:H12 B14:C14">
    <cfRule type="expression" dxfId="9" priority="2">
      <formula>AND(DAY(B12)&gt;=1,DAY(B12)&lt;=15)</formula>
    </cfRule>
  </conditionalFormatting>
  <conditionalFormatting sqref="B4:G4">
    <cfRule type="expression" dxfId="8" priority="1">
      <formula>DAY(B4)&gt;8</formula>
    </cfRule>
  </conditionalFormatting>
  <dataValidations count="8">
    <dataValidation allowBlank="1" showInputMessage="1" showErrorMessage="1" prompt="Jour de la semaine défini automatiquement." sqref="C3:H3" xr:uid="{00000000-0002-0000-07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700-000001000000}"/>
    <dataValidation allowBlank="1" showInputMessage="1" showErrorMessage="1" prompt="Calendrier du mois d’août" sqref="A1" xr:uid="{00000000-0002-0000-0700-000002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700-000003000000}"/>
    <dataValidation allowBlank="1" showInputMessage="1" prompt="Entrez les notes mensuelles dans la cellule ci-dessous." sqref="D14:H14" xr:uid="{00000000-0002-0000-0700-000004000000}"/>
    <dataValidation allowBlank="1" showInputMessage="1" prompt="Entrez les notes mensuelles dans cette cellule." sqref="D15:H15" xr:uid="{00000000-0002-0000-0700-000005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700-000006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700-000007000000}"/>
  </dataValidations>
  <printOptions horizontalCentered="1"/>
  <pageMargins left="0.25" right="0.25" top="0.5" bottom="0.5" header="0.3" footer="0.3"/>
  <pageSetup paperSize="9" orientation="landscape" r:id="rId1"/>
  <headerFooter differentFirst="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5" tint="0.59999389629810485"/>
    <pageSetUpPr fitToPage="1"/>
  </sheetPr>
  <dimension ref="A1:I15"/>
  <sheetViews>
    <sheetView showGridLines="0" zoomScaleNormal="100" workbookViewId="0"/>
  </sheetViews>
  <sheetFormatPr baseColWidth="10" defaultColWidth="8.88671875" defaultRowHeight="14.25" x14ac:dyDescent="0.2"/>
  <cols>
    <col min="1" max="1" width="1.77734375" style="1" customWidth="1"/>
    <col min="2" max="8" width="15.44140625" style="1" customWidth="1"/>
    <col min="9" max="9" width="1.77734375" style="1" customWidth="1"/>
    <col min="10" max="10" width="10.6640625" style="16" customWidth="1"/>
    <col min="11" max="16384" width="8.88671875" style="16"/>
  </cols>
  <sheetData>
    <row r="1" spans="1:9" s="1" customFormat="1" ht="9" customHeight="1" x14ac:dyDescent="0.2">
      <c r="I1" s="1" t="s">
        <v>1</v>
      </c>
    </row>
    <row r="2" spans="1:9" s="2" customFormat="1" ht="100.5" customHeight="1" x14ac:dyDescent="0.2">
      <c r="B2" s="34" t="str">
        <f>"Septembre "&amp;AnnéeCalendrier</f>
        <v>Septembre 2021</v>
      </c>
      <c r="C2" s="34"/>
      <c r="D2" s="34"/>
      <c r="E2" s="3"/>
      <c r="F2" s="3"/>
      <c r="G2" s="3"/>
      <c r="H2" s="4"/>
    </row>
    <row r="3" spans="1:9" s="5" customFormat="1" ht="19.5" customHeight="1" thickBot="1" x14ac:dyDescent="0.25">
      <c r="A3" s="1"/>
      <c r="B3" s="23" t="str">
        <f>DébutSemaine</f>
        <v>lundi</v>
      </c>
      <c r="C3" s="23" t="str">
        <f>TEXT(C4,"jjjj")</f>
        <v>mardi</v>
      </c>
      <c r="D3" s="23" t="str">
        <f>TEXT(D4,"jjjj")</f>
        <v>mercredi</v>
      </c>
      <c r="E3" s="23" t="str">
        <f>TEXT(E4,"jjjj")</f>
        <v>jeudi</v>
      </c>
      <c r="F3" s="23" t="str">
        <f>TEXT(F4,"jjjj")</f>
        <v>vendredi</v>
      </c>
      <c r="G3" s="23" t="str">
        <f>TEXT(G4,"jjjj")</f>
        <v>samedi</v>
      </c>
      <c r="H3" s="23" t="str">
        <f>TEXT(H4,"jjjj")</f>
        <v>dimanche</v>
      </c>
    </row>
    <row r="4" spans="1:9" s="8" customFormat="1" ht="19.5" customHeight="1" x14ac:dyDescent="0.2">
      <c r="A4" s="7"/>
      <c r="B4" s="37">
        <f t="array" ref="B4:H4">JoursEtSemaines+DATE(AnnéeCalendrier,9,1)-WEEKDAY(DATE(AnnéeCalendrier,9,1),(DébutSemaine="lundi")+1)+1</f>
        <v>44438</v>
      </c>
      <c r="C4" s="37">
        <v>44439</v>
      </c>
      <c r="D4" s="37">
        <v>44440</v>
      </c>
      <c r="E4" s="37">
        <v>44441</v>
      </c>
      <c r="F4" s="37">
        <v>44442</v>
      </c>
      <c r="G4" s="37">
        <v>44443</v>
      </c>
      <c r="H4" s="37">
        <v>44444</v>
      </c>
    </row>
    <row r="5" spans="1:9" s="10" customFormat="1" ht="48" customHeight="1" x14ac:dyDescent="0.2">
      <c r="A5" s="6"/>
      <c r="B5" s="9"/>
      <c r="C5" s="9"/>
      <c r="D5" s="9"/>
      <c r="E5" s="9"/>
      <c r="F5" s="9"/>
      <c r="G5" s="9"/>
      <c r="H5" s="9"/>
    </row>
    <row r="6" spans="1:9" s="8" customFormat="1" ht="19.5" customHeight="1" x14ac:dyDescent="0.2">
      <c r="A6" s="7"/>
      <c r="B6" s="39">
        <f t="array" ref="B6:H6">JoursEtSemaines+DATE(AnnéeCalendrier,9,1)-WEEKDAY(DATE(AnnéeCalendrier,9,1),(DébutSemaine="lundi")+1)+8</f>
        <v>44445</v>
      </c>
      <c r="C6" s="39">
        <v>44446</v>
      </c>
      <c r="D6" s="39">
        <v>44447</v>
      </c>
      <c r="E6" s="39">
        <v>44448</v>
      </c>
      <c r="F6" s="39">
        <v>44449</v>
      </c>
      <c r="G6" s="39">
        <v>44450</v>
      </c>
      <c r="H6" s="39">
        <v>44451</v>
      </c>
    </row>
    <row r="7" spans="1:9" s="10" customFormat="1" ht="48" customHeight="1" x14ac:dyDescent="0.2">
      <c r="A7" s="6"/>
      <c r="B7" s="18"/>
      <c r="C7" s="18"/>
      <c r="D7" s="18"/>
      <c r="E7" s="18"/>
      <c r="F7" s="18"/>
      <c r="G7" s="18"/>
      <c r="H7" s="18"/>
    </row>
    <row r="8" spans="1:9" s="8" customFormat="1" ht="19.5" customHeight="1" x14ac:dyDescent="0.2">
      <c r="A8" s="7"/>
      <c r="B8" s="37">
        <f t="array" ref="B8:H8">JoursEtSemaines+DATE(AnnéeCalendrier,9,1)-WEEKDAY(DATE(AnnéeCalendrier,9,1),(DébutSemaine="lundi")+1)+15</f>
        <v>44452</v>
      </c>
      <c r="C8" s="37">
        <v>44453</v>
      </c>
      <c r="D8" s="37">
        <v>44454</v>
      </c>
      <c r="E8" s="37">
        <v>44455</v>
      </c>
      <c r="F8" s="37">
        <v>44456</v>
      </c>
      <c r="G8" s="37">
        <v>44457</v>
      </c>
      <c r="H8" s="37">
        <v>44458</v>
      </c>
    </row>
    <row r="9" spans="1:9" s="10" customFormat="1" ht="48" customHeight="1" x14ac:dyDescent="0.2">
      <c r="A9" s="6"/>
      <c r="B9" s="9"/>
      <c r="C9" s="9"/>
      <c r="D9" s="9"/>
      <c r="E9" s="9"/>
      <c r="F9" s="9"/>
      <c r="G9" s="9"/>
      <c r="H9" s="9"/>
    </row>
    <row r="10" spans="1:9" s="8" customFormat="1" ht="19.5" customHeight="1" x14ac:dyDescent="0.2">
      <c r="A10" s="7"/>
      <c r="B10" s="39">
        <f t="array" ref="B10:H10">JoursEtSemaines+DATE(AnnéeCalendrier,9,1)-WEEKDAY(DATE(AnnéeCalendrier,9,1),(DébutSemaine="lundi")+1)+22</f>
        <v>44459</v>
      </c>
      <c r="C10" s="39">
        <v>44460</v>
      </c>
      <c r="D10" s="39">
        <v>44461</v>
      </c>
      <c r="E10" s="39">
        <v>44462</v>
      </c>
      <c r="F10" s="39">
        <v>44463</v>
      </c>
      <c r="G10" s="39">
        <v>44464</v>
      </c>
      <c r="H10" s="39">
        <v>44465</v>
      </c>
    </row>
    <row r="11" spans="1:9" s="10" customFormat="1" ht="48" customHeight="1" x14ac:dyDescent="0.2">
      <c r="A11" s="6"/>
      <c r="B11" s="18"/>
      <c r="C11" s="18"/>
      <c r="D11" s="18"/>
      <c r="E11" s="18"/>
      <c r="F11" s="18"/>
      <c r="G11" s="18"/>
      <c r="H11" s="18"/>
    </row>
    <row r="12" spans="1:9" s="8" customFormat="1" ht="19.5" customHeight="1" x14ac:dyDescent="0.2">
      <c r="A12" s="7"/>
      <c r="B12" s="37">
        <f t="array" ref="B12:H12">JoursEtSemaines+DATE(AnnéeCalendrier,9,1)-WEEKDAY(DATE(AnnéeCalendrier,9,1),(DébutSemaine="lundi")+1)+29</f>
        <v>44466</v>
      </c>
      <c r="C12" s="37">
        <v>44467</v>
      </c>
      <c r="D12" s="37">
        <v>44468</v>
      </c>
      <c r="E12" s="37">
        <v>44469</v>
      </c>
      <c r="F12" s="37">
        <v>44470</v>
      </c>
      <c r="G12" s="37">
        <v>44471</v>
      </c>
      <c r="H12" s="37">
        <v>44472</v>
      </c>
    </row>
    <row r="13" spans="1:9" s="10" customFormat="1" ht="48" customHeight="1" x14ac:dyDescent="0.2">
      <c r="A13" s="6"/>
      <c r="B13" s="9"/>
      <c r="C13" s="9"/>
      <c r="D13" s="9"/>
      <c r="E13" s="9"/>
      <c r="F13" s="9"/>
      <c r="G13" s="9"/>
      <c r="H13" s="9"/>
    </row>
    <row r="14" spans="1:9" s="8" customFormat="1" ht="19.5" customHeight="1" x14ac:dyDescent="0.2">
      <c r="A14" s="7"/>
      <c r="B14" s="39">
        <f t="array" ref="B14:C14">JoursEtSemaines+DATE(AnnéeCalendrier,9,1)-WEEKDAY(DATE(AnnéeCalendrier,9,1),(DébutSemaine="lundi")+1)+36</f>
        <v>44473</v>
      </c>
      <c r="C14" s="39">
        <v>44474</v>
      </c>
      <c r="D14" s="35" t="s">
        <v>0</v>
      </c>
      <c r="E14" s="35"/>
      <c r="F14" s="35"/>
      <c r="G14" s="35"/>
      <c r="H14" s="35"/>
    </row>
    <row r="15" spans="1:9" s="10" customFormat="1" ht="48" customHeight="1" x14ac:dyDescent="0.2">
      <c r="A15" s="6"/>
      <c r="B15" s="18"/>
      <c r="C15" s="18"/>
      <c r="D15" s="36"/>
      <c r="E15" s="36"/>
      <c r="F15" s="36"/>
      <c r="G15" s="36"/>
      <c r="H15" s="36"/>
    </row>
  </sheetData>
  <mergeCells count="3">
    <mergeCell ref="B2:D2"/>
    <mergeCell ref="D14:H14"/>
    <mergeCell ref="D15:H15"/>
  </mergeCells>
  <conditionalFormatting sqref="B12:H12 B14:C14">
    <cfRule type="expression" dxfId="7" priority="2">
      <formula>AND(DAY(B12)&gt;=1,DAY(B12)&lt;=15)</formula>
    </cfRule>
  </conditionalFormatting>
  <conditionalFormatting sqref="B4:G4">
    <cfRule type="expression" dxfId="6" priority="1">
      <formula>DAY(B4)&gt;8</formula>
    </cfRule>
  </conditionalFormatting>
  <dataValidations count="8">
    <dataValidation allowBlank="1" showInputMessage="1" showErrorMessage="1" prompt="Jour de la semaine défini automatiquement." sqref="C3:H3" xr:uid="{00000000-0002-0000-0800-000000000000}"/>
    <dataValidation allowBlank="1" showInputMessage="1" showErrorMessage="1" prompt="L’année dans cette cellule est automatiquement mise à jour en fonction de l’année entrée dans la feuille de calcul Janvier. Le calendrier ci-dessous inclut les dates des mois précédent et suivant dans une teinte plus claire." sqref="B2:D2" xr:uid="{00000000-0002-0000-0800-000001000000}"/>
    <dataValidation allowBlank="1" showInputMessage="1" showErrorMessage="1" prompt="Calendrier du mois de septembre" sqref="A1" xr:uid="{00000000-0002-0000-0800-000002000000}"/>
    <dataValidation allowBlank="1" showInputMessage="1" showErrorMessage="1" prompt="Cette ligne ainsi que les lignes 6, 8, 10, 12 et 14 contiennent les jours civils de la semaine. Si cette cellule ne contient pas le numéro 1, c’est qu’il s’agit d’un jour du mois précédent. Entrez des notes dans la cellule D15." sqref="B4" xr:uid="{00000000-0002-0000-0800-000003000000}"/>
    <dataValidation allowBlank="1" showInputMessage="1" showErrorMessage="1" prompt="Cette ligne ainsi que les lignes 7, 9, 11, 13 et 15 sont des cellules destinées à la saisie de notes quotidiennes en rapport avec le jour civil figurant dans la cellule située au-dessus." sqref="B5" xr:uid="{00000000-0002-0000-0800-000004000000}"/>
    <dataValidation allowBlank="1" showInputMessage="1" prompt="Entrez les notes mensuelles dans cette cellule." sqref="D15:H15" xr:uid="{00000000-0002-0000-0800-000005000000}"/>
    <dataValidation allowBlank="1" showInputMessage="1" prompt="Entrez les notes mensuelles dans la cellule ci-dessous." sqref="D14:H14" xr:uid="{00000000-0002-0000-0800-000006000000}"/>
    <dataValidation allowBlank="1" showInputMessage="1" showErrorMessage="1" prompt="Cette ligne contient les noms des jours de la semaine pour ce calendrier. Cette cellule contient le jour de début de la semaine. Pour modifier ce jour-là, sélectionnez le nouveau jour dans la cellule L5 de la feuille de calcul Janvier." sqref="B3" xr:uid="{00000000-0002-0000-0800-000007000000}"/>
  </dataValidations>
  <printOptions horizontalCentered="1"/>
  <pageMargins left="0.25" right="0.25" top="0.5" bottom="0.5" header="0.3" footer="0.3"/>
  <pageSetup paperSize="9" orientation="landscape" r:id="rId1"/>
  <headerFooter differentFirst="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Props1.xml><?xml version="1.0" encoding="utf-8"?>
<ds:datastoreItem xmlns:ds="http://schemas.openxmlformats.org/officeDocument/2006/customXml" ds:itemID="{86ED1248-DDD5-4B2F-BC86-1A407517E297}">
  <ds:schemaRefs>
    <ds:schemaRef ds:uri="http://schemas.microsoft.com/sharepoint/v3/contenttype/forms"/>
  </ds:schemaRefs>
</ds:datastoreItem>
</file>

<file path=customXml/itemProps2.xml><?xml version="1.0" encoding="utf-8"?>
<ds:datastoreItem xmlns:ds="http://schemas.openxmlformats.org/officeDocument/2006/customXml" ds:itemID="{565EFC20-3718-42DF-BAE7-7964A5CE8C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4B83FF-5F60-4043-B674-16CF678972E2}">
  <ds:schemaRefs>
    <ds:schemaRef ds:uri="http://schemas.microsoft.com/office/2006/metadata/properties"/>
    <ds:schemaRef ds:uri="http://schemas.microsoft.com/office/infopath/2007/PartnerControls"/>
    <ds:schemaRef ds:uri="71af3243-3dd4-4a8d-8c0d-dd76da1f02a5"/>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Feuilles de calcul</vt:lpstr>
      </vt:variant>
      <vt:variant>
        <vt:i4>12</vt:i4>
      </vt:variant>
      <vt:variant>
        <vt:lpstr>Plages nommées</vt:lpstr>
      </vt:variant>
      <vt:variant>
        <vt:i4>39</vt:i4>
      </vt:variant>
    </vt:vector>
  </HeadingPairs>
  <TitlesOfParts>
    <vt:vector size="51"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Août!Zone_d_impression</vt:lpstr>
      <vt:lpstr>Avril!Zone_d_impression</vt:lpstr>
      <vt:lpstr>Décembre!Zone_d_impression</vt:lpstr>
      <vt:lpstr>Février!Zone_d_impression</vt:lpstr>
      <vt:lpstr>Janvier!Zone_d_impression</vt:lpstr>
      <vt:lpstr>Juillet!Zone_d_impression</vt:lpstr>
      <vt:lpstr>Juin!Zone_d_impression</vt:lpstr>
      <vt:lpstr>Mai!Zone_d_impression</vt:lpstr>
      <vt:lpstr>Mars!Zone_d_impression</vt:lpstr>
      <vt:lpstr>Novembre!Zone_d_impression</vt:lpstr>
      <vt:lpstr>Octobre!Zone_d_impression</vt:lpstr>
      <vt:lpstr>Septembre!Zone_d_impression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lpstr>ZoneTitreLigne1..K3</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2020-10-06T20:15:16Z</dcterms:created>
  <dcterms:modified xsi:type="dcterms:W3CDTF">2020-11-05T01:22:54Z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