
<file path=[Content_Types].xml><?xml version="1.0" encoding="utf-8"?>
<Types xmlns="http://schemas.openxmlformats.org/package/2006/content-types">
  <Default Extension="xml" ContentType="application/vnd.openxmlformats-officedocument.extended-properties+xml"/>
  <Default Extension="rels" ContentType="application/vnd.openxmlformats-package.relationships+xml"/>
  <Default Extension="png" ContentType="image/png"/>
  <Default Extension="svg" ContentType="image/svg+xml"/>
  <Default Extension="bin" ContentType="application/vnd.openxmlformats-officedocument.spreadsheetml.printerSettings"/>
  <Override PartName="/docProps/core.xml" ContentType="application/vnd.openxmlformats-package.core-properties+xml"/>
  <Override PartName="/xl/workbook.xml" ContentType="application/vnd.openxmlformats-officedocument.spreadsheetml.sheet.main+xml"/>
  <Override PartName="/customXml/item3.xml" ContentType="application/xml"/>
  <Override PartName="/customXml/itemProps31.xml" ContentType="application/vnd.openxmlformats-officedocument.customXmlProperties+xml"/>
  <Override PartName="/xl/styles.xml" ContentType="application/vnd.openxmlformats-officedocument.spreadsheetml.styles+xml"/>
  <Override PartName="/customXml/item22.xml" ContentType="application/xml"/>
  <Override PartName="/customXml/itemProps22.xml" ContentType="application/vnd.openxmlformats-officedocument.customXmlProperties+xml"/>
  <Override PartName="/xl/theme/theme11.xml" ContentType="application/vnd.openxmlformats-officedocument.theme+xml"/>
  <Override PartName="/xl/worksheets/sheet11.xml" ContentType="application/vnd.openxmlformats-officedocument.spreadsheetml.worksheet+xml"/>
  <Override PartName="/xl/tables/table11.xml" ContentType="application/vnd.openxmlformats-officedocument.spreadsheetml.table+xml"/>
  <Override PartName="/xl/drawings/drawing11.xml" ContentType="application/vnd.openxmlformats-officedocument.drawing+xml"/>
  <Override PartName="/customXml/item13.xml" ContentType="application/xml"/>
  <Override PartName="/customXml/itemProps13.xml" ContentType="application/vnd.openxmlformats-officedocument.customXmlProperties+xml"/>
  <Override PartName="/xl/calcChain.xml" ContentType="application/vnd.openxmlformats-officedocument.spreadsheetml.calcChain+xml"/>
  <Override PartName="/xl/sharedStrings.xml" ContentType="application/vnd.openxmlformats-officedocument.spreadsheetml.sharedString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Id4"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filterPrivacy="1" codeName="ThisWorkbook"/>
  <xr:revisionPtr revIDLastSave="0" documentId="13_ncr:20001_{317E561F-5AC5-4226-84EC-64243B89E6E3}" xr6:coauthVersionLast="45" xr6:coauthVersionMax="45" xr10:uidLastSave="{00000000-0000-0000-0000-000000000000}"/>
  <bookViews>
    <workbookView xWindow="-120" yWindow="-120" windowWidth="28980" windowHeight="15345" xr2:uid="{00000000-000D-0000-FFFF-FFFF00000000}"/>
  </bookViews>
  <sheets>
    <sheet name="Échéancier" sheetId="3" r:id="rId1"/>
  </sheets>
  <definedNames>
    <definedName name="DateDébutPrêt" localSheetId="0">Échéancier!$E$9</definedName>
    <definedName name="DernièreColonne" localSheetId="0">MATCH(REPT("z",255),Échéancier!$13:$13)</definedName>
    <definedName name="DernièreLigne" localSheetId="0">MATCH(9.99E+307,Échéancier!$B:$B)</definedName>
    <definedName name="_xlnm.Print_Titles" localSheetId="0">Échéancier!$13:$13</definedName>
    <definedName name="MontantPrêt" localSheetId="0">Échéancier!$E$5</definedName>
    <definedName name="NombreDePaiementsPlanifiés" localSheetId="0">Échéancier!$I$6</definedName>
    <definedName name="NombreRéelDePaiements" localSheetId="0">IFERROR(IF(Échéancier!PrêtOK,IF(Échéancier!PaiementsParAn=1,1,MATCH(0.01,Échéancier!Solde_Fin,-1)+1)),"")</definedName>
    <definedName name="NombreRéelDePaiements">IFERROR(IF(PrêtOK,IF(PaiementsParAn=1,1,MATCH(0.01,Solde_Fin,-1)+1)),"")</definedName>
    <definedName name="NomPrêteur" localSheetId="0">Échéancier!$H$11:$I$11</definedName>
    <definedName name="PaiementProgrammé" localSheetId="0">Échéancier!$I$5</definedName>
    <definedName name="PaiementsParAn" localSheetId="0">Échéancier!$E$8</definedName>
    <definedName name="PaiementsSupp" localSheetId="0">Échéancier!$E$11</definedName>
    <definedName name="PériodePrêt" localSheetId="0">Échéancier!$E$7</definedName>
    <definedName name="PrêtOK" localSheetId="0">(Échéancier!$E$5*Échéancier!$E$6*Échéancier!$E$7*Échéancier!$E$9)&gt;0</definedName>
    <definedName name="Solde_Fin" localSheetId="0">PaiementSchedule3[Fin
Solde]</definedName>
    <definedName name="TauxIntérêt" localSheetId="0">Échéancier!$E$6</definedName>
    <definedName name="TitreColonne1" localSheetId="0">PaiementSchedule3[[#Headers],[Numéro de paiement]]</definedName>
    <definedName name="TitreLigneRégion1..E9" localSheetId="0">Échéancier!$B$5:$D$5</definedName>
    <definedName name="TitreLigneRégion2..I7" localSheetId="0">Échéancier!$G$5:$H$5</definedName>
    <definedName name="TitreLigneRégion3..E9" localSheetId="0">Échéancier!$B$11</definedName>
    <definedName name="TitreLigneRégion4..H9" localSheetId="0">Échéancier!$G$11</definedName>
    <definedName name="TotalIntérêts" localSheetId="0">SUM(PaiementSchedule3[Intérêts])</definedName>
    <definedName name="TotalPaiementsAvance" localSheetId="0">SUM(PaiementSchedule3[Supplémentaire
Paiement])</definedName>
    <definedName name="ZoneImpression_DÉFINIE" localSheetId="0">OFFSET(Échéancier!A1,Échéancier!DernièreLigne,Échéancier!DernièreColonne)</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9" i="3" l="1"/>
  <c r="I6" i="3" l="1"/>
  <c r="B14" i="3" s="1"/>
  <c r="C14" i="3" l="1"/>
  <c r="D14" i="3"/>
  <c r="I14" i="3" s="1"/>
  <c r="B19" i="3"/>
  <c r="C19" i="3" s="1"/>
  <c r="B21" i="3"/>
  <c r="C21" i="3" s="1"/>
  <c r="B15" i="3"/>
  <c r="C15" i="3" s="1"/>
  <c r="B17" i="3"/>
  <c r="I5" i="3"/>
  <c r="B18" i="3"/>
  <c r="B20" i="3"/>
  <c r="B16" i="3"/>
  <c r="B23" i="3"/>
  <c r="B22" i="3"/>
  <c r="E21" i="3" l="1"/>
  <c r="E19" i="3"/>
  <c r="E14" i="3"/>
  <c r="F14" i="3" s="1"/>
  <c r="G14" i="3" s="1"/>
  <c r="H14" i="3" s="1"/>
  <c r="J14" i="3" s="1"/>
  <c r="D15" i="3" s="1"/>
  <c r="E15" i="3"/>
  <c r="E22" i="3"/>
  <c r="C22" i="3"/>
  <c r="E16" i="3"/>
  <c r="C16" i="3"/>
  <c r="K14" i="3"/>
  <c r="E23" i="3"/>
  <c r="C23" i="3"/>
  <c r="E18" i="3"/>
  <c r="C18" i="3"/>
  <c r="C20" i="3"/>
  <c r="E20" i="3"/>
  <c r="E17" i="3"/>
  <c r="C17" i="3"/>
  <c r="I15" i="3" l="1"/>
  <c r="F15" i="3"/>
  <c r="G15" i="3" s="1"/>
  <c r="K15" i="3" l="1"/>
  <c r="H15" i="3"/>
  <c r="J15" i="3" s="1"/>
  <c r="D16" i="3" s="1"/>
  <c r="I16" i="3" s="1"/>
  <c r="K16" i="3" s="1"/>
  <c r="F16" i="3" l="1"/>
  <c r="G16" i="3" s="1"/>
  <c r="H16" i="3" s="1"/>
  <c r="J16" i="3" s="1"/>
  <c r="D17" i="3" s="1"/>
  <c r="I17" i="3" s="1"/>
  <c r="F17" i="3" l="1"/>
  <c r="G17" i="3" s="1"/>
  <c r="H17" i="3" s="1"/>
  <c r="J17" i="3" s="1"/>
  <c r="D18" i="3" s="1"/>
  <c r="K17" i="3"/>
  <c r="I18" i="3" l="1"/>
  <c r="F18" i="3"/>
  <c r="G18" i="3" l="1"/>
  <c r="H18" i="3" s="1"/>
  <c r="J18" i="3" s="1"/>
  <c r="D19" i="3" s="1"/>
  <c r="K18" i="3"/>
  <c r="I19" i="3" l="1"/>
  <c r="F19" i="3"/>
  <c r="G19" i="3" l="1"/>
  <c r="H19" i="3" s="1"/>
  <c r="J19" i="3" s="1"/>
  <c r="D20" i="3" s="1"/>
  <c r="K19" i="3"/>
  <c r="I20" i="3" l="1"/>
  <c r="K20" i="3" s="1"/>
  <c r="F20" i="3"/>
  <c r="G20" i="3" l="1"/>
  <c r="H20" i="3" s="1"/>
  <c r="J20" i="3" s="1"/>
  <c r="D21" i="3" s="1"/>
  <c r="I21" i="3" l="1"/>
  <c r="K21" i="3" s="1"/>
  <c r="F21" i="3"/>
  <c r="G21" i="3" l="1"/>
  <c r="H21" i="3" s="1"/>
  <c r="J21" i="3" s="1"/>
  <c r="D22" i="3" s="1"/>
  <c r="I22" i="3" l="1"/>
  <c r="K22" i="3" s="1"/>
  <c r="F22" i="3"/>
  <c r="G22" i="3" l="1"/>
  <c r="H22" i="3" s="1"/>
  <c r="J22" i="3" s="1"/>
  <c r="D23" i="3" s="1"/>
  <c r="I23" i="3" l="1"/>
  <c r="K23" i="3" s="1"/>
  <c r="F23" i="3"/>
  <c r="G23" i="3" l="1"/>
  <c r="H23" i="3" s="1"/>
  <c r="J23" i="3"/>
  <c r="I9" i="3" l="1"/>
  <c r="I8" i="3"/>
  <c r="I7" i="3" l="1"/>
</calcChain>
</file>

<file path=xl/sharedStrings.xml><?xml version="1.0" encoding="utf-8"?>
<sst xmlns="http://schemas.openxmlformats.org/spreadsheetml/2006/main" count="26" uniqueCount="25">
  <si>
    <t>Entrez les valeurs</t>
  </si>
  <si>
    <t>Montant du prêt</t>
  </si>
  <si>
    <t>Taux d’intérêt annuel</t>
  </si>
  <si>
    <t>Période du prêt en années</t>
  </si>
  <si>
    <t>Nombre de remboursements par an</t>
  </si>
  <si>
    <t>Date de début du prêt</t>
  </si>
  <si>
    <t>Paiements supplémentaires facultatifs</t>
  </si>
  <si>
    <t>Numéro de paiement</t>
  </si>
  <si>
    <t>Plan d’amortissement</t>
  </si>
  <si>
    <t>Paiement
Date</t>
  </si>
  <si>
    <t>Début
Solde</t>
  </si>
  <si>
    <t>Paiement programmé</t>
  </si>
  <si>
    <t>Supplémentaire
Paiement</t>
  </si>
  <si>
    <t>Récapitulatif des prêts</t>
  </si>
  <si>
    <t>Nombre de paiements prévu</t>
  </si>
  <si>
    <t>Nombre réel de paiements</t>
  </si>
  <si>
    <t>Total des paiements en avance</t>
  </si>
  <si>
    <t>Total des intérêts</t>
  </si>
  <si>
    <t>Nom du prêteur</t>
  </si>
  <si>
    <t>Total
Paiement</t>
  </si>
  <si>
    <t>Capital</t>
  </si>
  <si>
    <t>Woodgrove Bank</t>
  </si>
  <si>
    <t>Intérêts</t>
  </si>
  <si>
    <t>Fin
Solde</t>
  </si>
  <si>
    <t>Cumulé
Intérêts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</si>
</sst>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
    <numFmt numFmtId="165" formatCode="#,##0.00\ &quot;€&quot;"/>
  </numFmts>
  <fonts count="24" x14ac:knownFonts="1">
    <font>
      <sz val="11"/>
      <name val="Calibri"/>
      <family val="2"/>
      <scheme val="minor"/>
    </font>
    <font>
      <b/>
      <sz val="11"/>
      <color theme="3"/>
      <name val="Calibri"/>
      <family val="2"/>
      <scheme val="minor"/>
    </font>
    <font>
      <sz val="11"/>
      <color theme="1" tint="0.24994659260841701"/>
      <name val="Calibri"/>
      <family val="2"/>
      <scheme val="minor"/>
    </font>
    <font>
      <i/>
      <sz val="11"/>
      <color theme="1" tint="0.34998626667073579"/>
      <name val="Calibri"/>
      <family val="2"/>
      <scheme val="minor"/>
    </font>
    <font>
      <sz val="11"/>
      <name val="Calibri"/>
      <family val="2"/>
      <scheme val="minor"/>
    </font>
    <font>
      <b/>
      <sz val="11"/>
      <color theme="0"/>
      <name val="Calibri"/>
      <family val="2"/>
      <scheme val="minor"/>
    </font>
    <font>
      <b/>
      <sz val="16"/>
      <color theme="1" tint="0.24994659260841701"/>
      <name val="Calibri"/>
      <family val="2"/>
    </font>
    <font>
      <sz val="11"/>
      <name val="Calibri"/>
      <family val="2"/>
    </font>
    <font>
      <sz val="11"/>
      <color theme="1" tint="0.24994659260841701"/>
      <name val="Calibri"/>
      <family val="2"/>
    </font>
    <font>
      <b/>
      <sz val="16"/>
      <color rgb="FF0070C0"/>
      <name val="Calibri"/>
      <family val="2"/>
    </font>
    <font>
      <b/>
      <sz val="14"/>
      <color theme="1" tint="0.24994659260841701"/>
      <name val="Calibri"/>
      <family val="2"/>
    </font>
    <font>
      <b/>
      <sz val="12"/>
      <color theme="3"/>
      <name val="Calibri"/>
      <family val="2"/>
    </font>
    <font>
      <i/>
      <sz val="11"/>
      <color theme="1"/>
      <name val="Calibri"/>
      <family val="2"/>
    </font>
    <font>
      <b/>
      <sz val="40"/>
      <color rgb="FF376B36"/>
      <name val="Calibri"/>
      <family val="2"/>
    </font>
    <font>
      <b/>
      <sz val="20"/>
      <color theme="4" tint="-0.499984740745262"/>
      <name val="Calibri"/>
      <family val="2"/>
    </font>
    <font>
      <b/>
      <sz val="12"/>
      <color theme="1" tint="0.249977111117893"/>
      <name val="Calibri"/>
      <family val="2"/>
    </font>
    <font>
      <sz val="12"/>
      <name val="Calibri"/>
      <family val="2"/>
      <scheme val="minor"/>
    </font>
    <font>
      <b/>
      <sz val="20"/>
      <color theme="4" tint="-0.499984740745262"/>
      <name val="Calibri"/>
      <family val="2"/>
      <scheme val="major"/>
    </font>
    <font>
      <b/>
      <sz val="40"/>
      <color rgb="FF376B36"/>
      <name val="Calibri"/>
      <family val="2"/>
      <scheme val="major"/>
    </font>
    <font>
      <sz val="12"/>
      <color theme="1"/>
      <name val="Calibri"/>
      <family val="2"/>
      <scheme val="minor"/>
    </font>
    <font>
      <sz val="12"/>
      <color theme="1" tint="0.24994659260841701"/>
      <name val="Calibri"/>
      <family val="2"/>
      <scheme val="minor"/>
    </font>
    <font>
      <i/>
      <sz val="11"/>
      <color theme="1"/>
      <name val="Calibri"/>
      <family val="2"/>
      <scheme val="minor"/>
    </font>
    <font>
      <b/>
      <sz val="14"/>
      <color rgb="FF376B36"/>
      <name val="Calibri"/>
      <family val="2"/>
      <scheme val="minor"/>
    </font>
    <font>
      <b/>
      <sz val="14"/>
      <color theme="1" tint="0.34998626667073579"/>
      <name val="Calibri"/>
      <family val="2"/>
      <scheme val="minor"/>
    </font>
  </fonts>
  <fills count="7">
    <fill>
      <patternFill patternType="none"/>
    </fill>
    <fill>
      <patternFill patternType="gray125"/>
    </fill>
    <fill>
      <patternFill patternType="solid">
        <fgColor theme="0" tint="-0.14996795556505021"/>
        <bgColor indexed="64"/>
      </patternFill>
    </fill>
    <fill>
      <patternFill patternType="solid">
        <fgColor theme="4" tint="0.79998168889431442"/>
        <bgColor indexed="65"/>
      </patternFill>
    </fill>
    <fill>
      <patternFill patternType="solid">
        <fgColor theme="4" tint="-0.499984740745262"/>
        <bgColor indexed="64"/>
      </patternFill>
    </fill>
    <fill>
      <patternFill patternType="solid">
        <fgColor theme="0"/>
        <bgColor indexed="64"/>
      </patternFill>
    </fill>
    <fill>
      <patternFill patternType="solid">
        <fgColor rgb="FF0070C0"/>
        <bgColor indexed="64"/>
      </patternFill>
    </fill>
  </fills>
  <borders count="16">
    <border>
      <left/>
      <right/>
      <top/>
      <bottom/>
      <diagonal/>
    </border>
    <border>
      <left/>
      <right/>
      <top/>
      <bottom style="thick">
        <color theme="4" tint="-0.499984740745262"/>
      </bottom>
      <diagonal/>
    </border>
    <border>
      <left/>
      <right/>
      <top/>
      <bottom style="medium">
        <color theme="4" tint="-0.499984740745262"/>
      </bottom>
      <diagonal/>
    </border>
    <border>
      <left/>
      <right/>
      <top style="thin">
        <color theme="4" tint="-0.499984740745262"/>
      </top>
      <bottom style="thin">
        <color theme="4" tint="-0.499984740745262"/>
      </bottom>
      <diagonal/>
    </border>
    <border>
      <left/>
      <right/>
      <top style="thin">
        <color theme="1" tint="0.499984740745262"/>
      </top>
      <bottom style="thin">
        <color theme="1" tint="0.499984740745262"/>
      </bottom>
      <diagonal/>
    </border>
    <border>
      <left/>
      <right/>
      <top style="thin">
        <color theme="2" tint="-9.9978637043366805E-2"/>
      </top>
      <bottom style="thin">
        <color theme="2" tint="-9.9978637043366805E-2"/>
      </bottom>
      <diagonal/>
    </border>
    <border>
      <left/>
      <right/>
      <top style="thin">
        <color rgb="FF376B36"/>
      </top>
      <bottom style="thin">
        <color theme="2" tint="-9.9978637043366805E-2"/>
      </bottom>
      <diagonal/>
    </border>
    <border>
      <left/>
      <right style="thin">
        <color theme="0"/>
      </right>
      <top/>
      <bottom/>
      <diagonal/>
    </border>
    <border>
      <left/>
      <right/>
      <top style="thin">
        <color theme="4" tint="-0.499984740745262"/>
      </top>
      <bottom style="thin">
        <color theme="2" tint="-9.9978637043366805E-2"/>
      </bottom>
      <diagonal/>
    </border>
    <border>
      <left/>
      <right/>
      <top style="thin">
        <color theme="2" tint="-9.9978637043366805E-2"/>
      </top>
      <bottom style="thin">
        <color theme="0" tint="-0.14999847407452621"/>
      </bottom>
      <diagonal/>
    </border>
    <border>
      <left/>
      <right style="thin">
        <color theme="0" tint="-0.14999847407452621"/>
      </right>
      <top style="thin">
        <color rgb="FF376B36"/>
      </top>
      <bottom style="thin">
        <color theme="2" tint="-9.9978637043366805E-2"/>
      </bottom>
      <diagonal/>
    </border>
    <border>
      <left/>
      <right style="thin">
        <color theme="0" tint="-0.14999847407452621"/>
      </right>
      <top style="thin">
        <color theme="2" tint="-9.9978637043366805E-2"/>
      </top>
      <bottom style="thin">
        <color theme="2" tint="-9.9978637043366805E-2"/>
      </bottom>
      <diagonal/>
    </border>
    <border>
      <left/>
      <right style="thin">
        <color theme="0" tint="-0.14999847407452621"/>
      </right>
      <top style="thin">
        <color theme="2" tint="-9.9978637043366805E-2"/>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right/>
      <top/>
      <bottom style="thin">
        <color theme="4" tint="-0.499984740745262"/>
      </bottom>
      <diagonal/>
    </border>
  </borders>
  <cellStyleXfs count="16">
    <xf numFmtId="0" fontId="0" fillId="0" borderId="0"/>
    <xf numFmtId="0" fontId="6" fillId="0" borderId="1" applyNumberFormat="0" applyFill="0" applyProtection="0">
      <alignment vertical="center"/>
    </xf>
    <xf numFmtId="0" fontId="10" fillId="0" borderId="2" applyNumberFormat="0" applyFill="0" applyProtection="0">
      <alignment vertical="center"/>
    </xf>
    <xf numFmtId="0" fontId="1" fillId="0" borderId="3" applyNumberFormat="0" applyFill="0" applyProtection="0">
      <alignment vertical="center"/>
    </xf>
    <xf numFmtId="0" fontId="2" fillId="2" borderId="4" applyNumberFormat="0" applyProtection="0">
      <alignment horizontal="right"/>
    </xf>
    <xf numFmtId="0" fontId="3" fillId="0" borderId="4" applyNumberFormat="0" applyProtection="0">
      <alignment vertical="center"/>
    </xf>
    <xf numFmtId="10" fontId="4" fillId="0" borderId="0" applyFont="0" applyFill="0" applyBorder="0" applyAlignment="0" applyProtection="0"/>
    <xf numFmtId="165" fontId="2" fillId="2" borderId="0" applyFont="0" applyFill="0" applyBorder="0" applyAlignment="0" applyProtection="0"/>
    <xf numFmtId="0" fontId="2" fillId="3" borderId="0" applyNumberFormat="0" applyFont="0" applyAlignment="0">
      <alignment horizontal="center" vertical="center" wrapText="1"/>
    </xf>
    <xf numFmtId="0" fontId="5" fillId="4" borderId="0" applyNumberFormat="0" applyBorder="0" applyProtection="0">
      <alignment vertical="center" wrapText="1"/>
    </xf>
    <xf numFmtId="1" fontId="2" fillId="3" borderId="0" applyFont="0" applyFill="0" applyBorder="0" applyAlignment="0"/>
    <xf numFmtId="14" fontId="2" fillId="0" borderId="0" applyFont="0" applyFill="0" applyBorder="0" applyAlignment="0"/>
    <xf numFmtId="165" fontId="2" fillId="2" borderId="0" applyFont="0" applyFill="0" applyBorder="0" applyProtection="0">
      <alignment horizontal="right" indent="2"/>
    </xf>
    <xf numFmtId="0" fontId="9" fillId="6" borderId="0" applyFill="0" applyBorder="0" applyProtection="0">
      <alignment horizontal="left" vertical="center" wrapText="1" indent="1"/>
    </xf>
    <xf numFmtId="0" fontId="11" fillId="0" borderId="5">
      <alignment vertical="center"/>
    </xf>
    <xf numFmtId="0" fontId="15" fillId="5" borderId="0" applyFill="0" applyProtection="0">
      <alignment horizontal="center" vertical="center" wrapText="1"/>
    </xf>
  </cellStyleXfs>
  <cellXfs count="49">
    <xf numFmtId="0" fontId="0" fillId="0" borderId="0" xfId="0"/>
    <xf numFmtId="0" fontId="7" fillId="0" borderId="0" xfId="0" applyFont="1"/>
    <xf numFmtId="0" fontId="0" fillId="0" borderId="0" xfId="0" applyBorder="1"/>
    <xf numFmtId="0" fontId="10" fillId="0" borderId="0" xfId="2" applyBorder="1">
      <alignment vertical="center"/>
    </xf>
    <xf numFmtId="0" fontId="10" fillId="0" borderId="0" xfId="2" applyFill="1" applyBorder="1">
      <alignment vertical="center"/>
    </xf>
    <xf numFmtId="0" fontId="7" fillId="0" borderId="0" xfId="0" applyFont="1" applyBorder="1"/>
    <xf numFmtId="0" fontId="13" fillId="0" borderId="0" xfId="13" applyFont="1" applyFill="1" applyBorder="1" applyAlignment="1">
      <alignment vertical="center" wrapText="1"/>
    </xf>
    <xf numFmtId="0" fontId="12" fillId="0" borderId="0" xfId="5" applyFont="1" applyBorder="1">
      <alignment vertical="center"/>
    </xf>
    <xf numFmtId="14" fontId="8" fillId="0" borderId="0" xfId="11" applyFont="1" applyFill="1" applyBorder="1" applyAlignment="1">
      <alignment horizontal="right" indent="1"/>
    </xf>
    <xf numFmtId="14" fontId="16" fillId="0" borderId="0" xfId="11" applyFont="1" applyFill="1" applyBorder="1" applyAlignment="1">
      <alignment horizontal="center" vertical="center"/>
    </xf>
    <xf numFmtId="0" fontId="16" fillId="0" borderId="0" xfId="0" applyFont="1"/>
    <xf numFmtId="0" fontId="14" fillId="0" borderId="15" xfId="2" applyFont="1" applyBorder="1" applyAlignment="1">
      <alignment horizontal="left" vertical="center" indent="1"/>
    </xf>
    <xf numFmtId="0" fontId="10" fillId="0" borderId="15" xfId="2" applyBorder="1" applyAlignment="1">
      <alignment horizontal="left" vertical="center" indent="1"/>
    </xf>
    <xf numFmtId="0" fontId="0" fillId="0" borderId="15" xfId="0" applyBorder="1" applyAlignment="1">
      <alignment vertical="center"/>
    </xf>
    <xf numFmtId="0" fontId="17" fillId="0" borderId="15" xfId="2" applyFont="1" applyBorder="1" applyAlignment="1">
      <alignment horizontal="left" vertical="center" indent="1"/>
    </xf>
    <xf numFmtId="0" fontId="17" fillId="0" borderId="0" xfId="2" applyFont="1" applyFill="1" applyBorder="1">
      <alignment vertical="center"/>
    </xf>
    <xf numFmtId="165" fontId="20" fillId="0" borderId="6" xfId="7" applyFont="1" applyFill="1" applyBorder="1" applyAlignment="1">
      <alignment horizontal="right" vertical="center" indent="1"/>
    </xf>
    <xf numFmtId="10" fontId="20" fillId="0" borderId="5" xfId="6" applyFont="1" applyFill="1" applyBorder="1" applyAlignment="1">
      <alignment horizontal="right" vertical="center" indent="1"/>
    </xf>
    <xf numFmtId="1" fontId="20" fillId="0" borderId="5" xfId="10" applyFont="1" applyFill="1" applyBorder="1" applyAlignment="1">
      <alignment horizontal="right" vertical="center" indent="1"/>
    </xf>
    <xf numFmtId="0" fontId="19" fillId="0" borderId="14" xfId="5" applyFont="1" applyBorder="1" applyAlignment="1">
      <alignment vertical="center"/>
    </xf>
    <xf numFmtId="14" fontId="20" fillId="0" borderId="9" xfId="11" applyFont="1" applyFill="1" applyBorder="1" applyAlignment="1">
      <alignment horizontal="right" vertical="center" indent="1"/>
    </xf>
    <xf numFmtId="0" fontId="21" fillId="0" borderId="0" xfId="5" applyFont="1" applyBorder="1">
      <alignment vertical="center"/>
    </xf>
    <xf numFmtId="165" fontId="19" fillId="0" borderId="0" xfId="7" applyFont="1" applyFill="1" applyBorder="1" applyAlignment="1">
      <alignment horizontal="right" vertical="center" indent="1"/>
    </xf>
    <xf numFmtId="0" fontId="0" fillId="0" borderId="0" xfId="0" applyFont="1"/>
    <xf numFmtId="0" fontId="0" fillId="0" borderId="0" xfId="0" applyFont="1" applyBorder="1"/>
    <xf numFmtId="0" fontId="0" fillId="0" borderId="15" xfId="0" applyFont="1" applyBorder="1" applyAlignment="1">
      <alignment vertical="center"/>
    </xf>
    <xf numFmtId="0" fontId="0" fillId="0" borderId="7" xfId="0" applyFont="1" applyBorder="1"/>
    <xf numFmtId="0" fontId="23" fillId="0" borderId="0" xfId="15" applyFont="1" applyFill="1" applyBorder="1" applyAlignment="1">
      <alignment horizontal="center" vertical="center" wrapText="1"/>
    </xf>
    <xf numFmtId="1" fontId="16" fillId="0" borderId="0" xfId="10" applyFont="1" applyFill="1" applyBorder="1" applyAlignment="1">
      <alignment horizontal="center" vertical="center"/>
    </xf>
    <xf numFmtId="0" fontId="19" fillId="0" borderId="13" xfId="5" applyFont="1" applyBorder="1" applyAlignment="1">
      <alignment horizontal="left" vertical="center" indent="1"/>
    </xf>
    <xf numFmtId="0" fontId="22" fillId="0" borderId="0" xfId="5" applyFont="1" applyFill="1" applyBorder="1" applyAlignment="1">
      <alignment horizontal="left" vertical="center" indent="1"/>
    </xf>
    <xf numFmtId="0" fontId="19" fillId="0" borderId="9" xfId="5" applyFont="1" applyBorder="1" applyAlignment="1">
      <alignment horizontal="left" vertical="center" indent="1"/>
    </xf>
    <xf numFmtId="0" fontId="19" fillId="0" borderId="12" xfId="5" applyFont="1" applyBorder="1" applyAlignment="1">
      <alignment horizontal="left" vertical="center" indent="1"/>
    </xf>
    <xf numFmtId="164" fontId="2" fillId="0" borderId="0" xfId="8" applyNumberFormat="1" applyFont="1" applyFill="1" applyBorder="1" applyAlignment="1">
      <alignment horizontal="right" indent="1"/>
    </xf>
    <xf numFmtId="0" fontId="22" fillId="0" borderId="0" xfId="3" applyFont="1" applyFill="1" applyBorder="1" applyAlignment="1">
      <alignment horizontal="left" vertical="top" indent="1"/>
    </xf>
    <xf numFmtId="0" fontId="19" fillId="0" borderId="0" xfId="3" applyFont="1" applyFill="1" applyBorder="1" applyAlignment="1">
      <alignment horizontal="right" vertical="center" indent="1"/>
    </xf>
    <xf numFmtId="0" fontId="19" fillId="0" borderId="14" xfId="5" applyFont="1" applyBorder="1" applyAlignment="1">
      <alignment horizontal="left" vertical="center" indent="1"/>
    </xf>
    <xf numFmtId="0" fontId="19" fillId="0" borderId="5" xfId="5" applyFont="1" applyBorder="1" applyAlignment="1">
      <alignment horizontal="left" vertical="center" indent="1"/>
    </xf>
    <xf numFmtId="0" fontId="19" fillId="0" borderId="11" xfId="5" applyFont="1" applyBorder="1" applyAlignment="1">
      <alignment horizontal="left" vertical="center" indent="1"/>
    </xf>
    <xf numFmtId="1" fontId="20" fillId="0" borderId="5" xfId="10" applyFont="1" applyFill="1" applyBorder="1" applyAlignment="1">
      <alignment horizontal="right" vertical="center" indent="1"/>
    </xf>
    <xf numFmtId="0" fontId="19" fillId="5" borderId="6" xfId="5" applyFont="1" applyFill="1" applyBorder="1" applyAlignment="1">
      <alignment horizontal="left" vertical="center" indent="1"/>
    </xf>
    <xf numFmtId="0" fontId="19" fillId="5" borderId="10" xfId="5" applyFont="1" applyFill="1" applyBorder="1" applyAlignment="1">
      <alignment horizontal="left" vertical="center" indent="1"/>
    </xf>
    <xf numFmtId="0" fontId="19" fillId="0" borderId="5" xfId="5" applyFont="1" applyFill="1" applyBorder="1" applyAlignment="1">
      <alignment horizontal="left" vertical="center" indent="1"/>
    </xf>
    <xf numFmtId="0" fontId="19" fillId="0" borderId="11" xfId="5" applyFont="1" applyFill="1" applyBorder="1" applyAlignment="1">
      <alignment horizontal="left" vertical="center" indent="1"/>
    </xf>
    <xf numFmtId="0" fontId="18" fillId="0" borderId="0" xfId="13" applyFont="1" applyFill="1" applyBorder="1" applyAlignment="1">
      <alignment horizontal="left" vertical="center" wrapText="1"/>
    </xf>
    <xf numFmtId="165" fontId="20" fillId="0" borderId="8" xfId="8" applyNumberFormat="1" applyFont="1" applyFill="1" applyBorder="1" applyAlignment="1">
      <alignment horizontal="right" vertical="center" indent="1"/>
    </xf>
    <xf numFmtId="165" fontId="20" fillId="0" borderId="5" xfId="8" applyNumberFormat="1" applyFont="1" applyFill="1" applyBorder="1" applyAlignment="1">
      <alignment horizontal="right" vertical="center" indent="1"/>
    </xf>
    <xf numFmtId="165" fontId="20" fillId="0" borderId="9" xfId="8" applyNumberFormat="1" applyFont="1" applyFill="1" applyBorder="1" applyAlignment="1">
      <alignment horizontal="right" vertical="center" indent="1"/>
    </xf>
    <xf numFmtId="165" fontId="16" fillId="0" borderId="0" xfId="12" applyFont="1" applyFill="1" applyBorder="1" applyAlignment="1">
      <alignment horizontal="right" vertical="center" indent="2"/>
    </xf>
  </cellXfs>
  <cellStyles count="16">
    <cellStyle name="Date" xfId="11" xr:uid="{00000000-0005-0000-0000-000001000000}"/>
    <cellStyle name="Entrée" xfId="4" builtinId="20" customBuiltin="1"/>
    <cellStyle name="Montant" xfId="7" xr:uid="{00000000-0005-0000-0000-000000000000}"/>
    <cellStyle name="Montant du tableau" xfId="12" xr:uid="{00000000-0005-0000-0000-00000D000000}"/>
    <cellStyle name="Nombre" xfId="10" xr:uid="{00000000-0005-0000-0000-00000B000000}"/>
    <cellStyle name="Normal" xfId="0" builtinId="0" customBuiltin="1"/>
    <cellStyle name="Pourcentage" xfId="6" builtinId="5" customBuiltin="1"/>
    <cellStyle name="Relevé des prêts" xfId="8" xr:uid="{00000000-0005-0000-0000-000009000000}"/>
    <cellStyle name="Sous-titre_4" xfId="14" xr:uid="{C3E1C124-5275-4C88-AFC2-C1F30B3DD92B}"/>
    <cellStyle name="Style 6" xfId="15" xr:uid="{B951F589-AD34-4A5A-AD93-BD9EF15BF323}"/>
    <cellStyle name="Texte explicatif" xfId="5" builtinId="53" customBuiltin="1"/>
    <cellStyle name="Titre 4 aligné à droite" xfId="13" xr:uid="{00000000-0005-0000-0000-000007000000}"/>
    <cellStyle name="Titre 1" xfId="1" builtinId="16" customBuiltin="1"/>
    <cellStyle name="Titre 2" xfId="2" builtinId="17" customBuiltin="1"/>
    <cellStyle name="Titre 3" xfId="3" builtinId="18" customBuiltin="1"/>
    <cellStyle name="Titre 4" xfId="9" builtinId="19" customBuiltin="1"/>
  </cellStyles>
  <dxfs count="26">
    <dxf>
      <font>
        <color theme="0"/>
      </font>
      <fill>
        <patternFill>
          <bgColor theme="0"/>
        </patternFill>
      </fill>
      <border>
        <left/>
        <right/>
        <top/>
        <bottom/>
        <vertical/>
        <horizontal/>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protection locked="1"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protection locked="1"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right" vertical="center" textRotation="0" wrapText="0" indent="2"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right" vertical="center" textRotation="0" wrapText="0" indent="2"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right" vertical="center" textRotation="0" wrapText="0" indent="2"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right" vertical="center" textRotation="0" wrapText="0" indent="2"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right" vertical="center" textRotation="0" wrapText="0" indent="2"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right" vertical="center" textRotation="0" wrapText="0" indent="2"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right" vertical="center" textRotation="0" wrapText="0" indent="2" justifyLastLine="0" shrinkToFit="0" readingOrder="0"/>
    </dxf>
    <dxf>
      <font>
        <b val="0"/>
        <i val="0"/>
        <strike val="0"/>
        <condense val="0"/>
        <extend val="0"/>
        <outline val="0"/>
        <shadow val="0"/>
        <u val="none"/>
        <vertAlign val="baseline"/>
        <sz val="11"/>
        <color auto="1"/>
        <name val="Calibri"/>
        <family val="2"/>
        <scheme val="minor"/>
      </font>
      <numFmt numFmtId="165" formatCode="#,##0.00\ &quot;€&quot;"/>
      <fill>
        <patternFill patternType="none">
          <fgColor indexed="64"/>
          <bgColor indexed="65"/>
        </patternFill>
      </fill>
      <alignment horizontal="right" vertical="center" textRotation="0" wrapText="0" indent="2" justifyLastLine="0" shrinkToFit="0" readingOrder="0"/>
    </dxf>
    <dxf>
      <font>
        <strike val="0"/>
        <outline val="0"/>
        <shadow val="0"/>
        <u val="none"/>
        <vertAlign val="baseline"/>
        <name val="Calibri"/>
        <family val="2"/>
        <scheme val="minor"/>
      </font>
      <fill>
        <patternFill patternType="none">
          <fgColor indexed="64"/>
          <bgColor auto="1"/>
        </patternFill>
      </fill>
      <alignment horizontal="right" vertical="center" textRotation="0" wrapText="0" indent="2" justifyLastLine="0" shrinkToFit="0" readingOrder="0"/>
    </dxf>
    <dxf>
      <font>
        <strike val="0"/>
        <outline val="0"/>
        <shadow val="0"/>
        <u val="none"/>
        <vertAlign val="baseline"/>
        <name val="Calibri"/>
        <family val="2"/>
        <scheme val="minor"/>
      </font>
      <fill>
        <patternFill patternType="none">
          <fgColor indexed="64"/>
          <bgColor auto="1"/>
        </patternFill>
      </fill>
      <alignment horizontal="right" vertical="center" textRotation="0" wrapText="0" indent="2" justifyLastLine="0" shrinkToFit="0" readingOrder="0"/>
    </dxf>
    <dxf>
      <font>
        <strike val="0"/>
        <outline val="0"/>
        <shadow val="0"/>
        <u val="none"/>
        <vertAlign val="baseline"/>
        <name val="Calibri"/>
        <family val="2"/>
        <scheme val="minor"/>
      </font>
      <fill>
        <patternFill patternType="none">
          <fgColor indexed="64"/>
          <bgColor auto="1"/>
        </patternFill>
      </fill>
      <alignment horizontal="right" vertical="center" textRotation="0" wrapText="0" indent="2" justifyLastLine="0" shrinkToFit="0" readingOrder="0"/>
    </dxf>
    <dxf>
      <font>
        <strike val="0"/>
        <outline val="0"/>
        <shadow val="0"/>
        <u val="none"/>
        <vertAlign val="baseline"/>
        <name val="Calibri"/>
        <family val="2"/>
        <scheme val="minor"/>
      </font>
      <fill>
        <patternFill patternType="none">
          <fgColor indexed="64"/>
          <bgColor auto="1"/>
        </patternFill>
      </fill>
      <alignment horizontal="right" vertical="center" textRotation="0" wrapText="0" indent="2" justifyLastLine="0" shrinkToFit="0" readingOrder="0"/>
    </dxf>
    <dxf>
      <font>
        <strike val="0"/>
        <outline val="0"/>
        <shadow val="0"/>
        <u val="none"/>
        <vertAlign val="baseline"/>
        <name val="Calibri"/>
        <family val="2"/>
        <scheme val="minor"/>
      </font>
      <fill>
        <patternFill patternType="none">
          <fgColor indexed="64"/>
          <bgColor auto="1"/>
        </patternFill>
      </fill>
      <alignment horizontal="right" vertical="center" textRotation="0" wrapText="0" indent="2" justifyLastLine="0" shrinkToFit="0" readingOrder="0"/>
    </dxf>
    <dxf>
      <font>
        <strike val="0"/>
        <outline val="0"/>
        <shadow val="0"/>
        <u val="none"/>
        <vertAlign val="baseline"/>
        <name val="Calibri"/>
        <family val="2"/>
        <scheme val="minor"/>
      </font>
      <fill>
        <patternFill patternType="none">
          <fgColor indexed="64"/>
          <bgColor auto="1"/>
        </patternFill>
      </fill>
      <alignment horizontal="right" vertical="center" textRotation="0" wrapText="0" indent="2" justifyLastLine="0" shrinkToFit="0" readingOrder="0"/>
    </dxf>
    <dxf>
      <font>
        <strike val="0"/>
        <outline val="0"/>
        <shadow val="0"/>
        <u val="none"/>
        <vertAlign val="baseline"/>
        <name val="Calibri"/>
        <family val="2"/>
        <scheme val="minor"/>
      </font>
      <fill>
        <patternFill patternType="none">
          <fgColor indexed="64"/>
          <bgColor auto="1"/>
        </patternFill>
      </fill>
      <alignment horizontal="right" vertical="center" textRotation="0" wrapText="0" indent="2" justifyLastLine="0" shrinkToFit="0" readingOrder="0"/>
    </dxf>
    <dxf>
      <font>
        <strike val="0"/>
        <outline val="0"/>
        <shadow val="0"/>
        <u val="none"/>
        <vertAlign val="baseline"/>
        <name val="Calibri"/>
        <family val="2"/>
        <scheme val="minor"/>
      </font>
      <fill>
        <patternFill patternType="none">
          <fgColor indexed="64"/>
          <bgColor auto="1"/>
        </patternFill>
      </fill>
      <alignment horizontal="right" vertical="center" textRotation="0" wrapText="0" indent="2" justifyLastLine="0" shrinkToFit="0" readingOrder="0"/>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sz val="14"/>
        <color theme="1" tint="0.34998626667073579"/>
        <name val="Calibri"/>
        <family val="2"/>
        <scheme val="minor"/>
      </font>
      <fill>
        <patternFill patternType="none">
          <fgColor indexed="64"/>
          <bgColor auto="1"/>
        </patternFill>
      </fill>
      <alignment vertical="center" textRotation="0" indent="0" justifyLastLine="0" shrinkToFit="0" readingOrder="0"/>
    </dxf>
    <dxf>
      <font>
        <color theme="1" tint="0.24994659260841701"/>
      </font>
      <border>
        <top style="double">
          <color theme="4"/>
        </top>
      </border>
    </dxf>
    <dxf>
      <font>
        <b/>
        <i val="0"/>
        <color theme="1" tint="0.34998626667073579"/>
      </font>
      <fill>
        <patternFill patternType="none">
          <fgColor indexed="64"/>
          <bgColor auto="1"/>
        </patternFill>
      </fill>
      <border>
        <left/>
        <right/>
        <top/>
        <bottom style="thin">
          <color auto="1"/>
        </bottom>
        <vertical style="thin">
          <color theme="2" tint="-9.9948118533890809E-2"/>
        </vertical>
        <horizontal style="thin">
          <color theme="2" tint="-9.9948118533890809E-2"/>
        </horizontal>
      </border>
    </dxf>
    <dxf>
      <font>
        <color theme="1" tint="0.24994659260841701"/>
      </font>
      <border>
        <left/>
        <right/>
        <top style="thin">
          <color theme="2" tint="-9.9948118533890809E-2"/>
        </top>
        <bottom style="thin">
          <color theme="2" tint="-9.9948118533890809E-2"/>
        </bottom>
        <vertical style="thin">
          <color theme="2" tint="-9.9948118533890809E-2"/>
        </vertical>
        <horizontal style="thin">
          <color theme="2" tint="-9.9948118533890809E-2"/>
        </horizontal>
      </border>
    </dxf>
  </dxfs>
  <tableStyles count="1" defaultTableStyle="TableStyleMedium2" defaultPivotStyle="PivotStyleLight16">
    <tableStyle name="Plan d’amortissement" pivot="0" count="3" xr9:uid="{00000000-0011-0000-FFFF-FFFF00000000}">
      <tableStyleElement type="wholeTable" dxfId="25"/>
      <tableStyleElement type="headerRow" dxfId="24"/>
      <tableStyleElement type="totalRow" dxfId="2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000066"/>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FFE1E2"/>
      <rgbColor rgb="00FDF1DF"/>
      <rgbColor rgb="00FFCC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76B36"/>
      <color rgb="FFE0F0E0"/>
      <color rgb="FF0070C0"/>
      <color rgb="FFE7F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ustomXml" Target="/customXml/item3.xml" Id="rId8" /><Relationship Type="http://schemas.openxmlformats.org/officeDocument/2006/relationships/styles" Target="/xl/styles.xml" Id="rId3" /><Relationship Type="http://schemas.openxmlformats.org/officeDocument/2006/relationships/customXml" Target="/customXml/item22.xml" Id="rId7" /><Relationship Type="http://schemas.openxmlformats.org/officeDocument/2006/relationships/theme" Target="/xl/theme/theme11.xml" Id="rId2" /><Relationship Type="http://schemas.openxmlformats.org/officeDocument/2006/relationships/worksheet" Target="/xl/worksheets/sheet11.xml" Id="rId1" /><Relationship Type="http://schemas.openxmlformats.org/officeDocument/2006/relationships/customXml" Target="/customXml/item13.xml" Id="rId6" /><Relationship Type="http://schemas.openxmlformats.org/officeDocument/2006/relationships/calcChain" Target="/xl/calcChain.xml" Id="rId5" /><Relationship Type="http://schemas.openxmlformats.org/officeDocument/2006/relationships/sharedStrings" Target="/xl/sharedStrings.xml" Id="rId4" /></Relationships>
</file>

<file path=xl/drawings/_rels/drawing11.xml.rels>&#65279;<?xml version="1.0" encoding="utf-8"?><Relationships xmlns="http://schemas.openxmlformats.org/package/2006/relationships"><Relationship Type="http://schemas.openxmlformats.org/officeDocument/2006/relationships/image" Target="/xl/media/image3.png" Id="rId3" /><Relationship Type="http://schemas.openxmlformats.org/officeDocument/2006/relationships/image" Target="/xl/media/image2.svg" Id="rId2" /><Relationship Type="http://schemas.openxmlformats.org/officeDocument/2006/relationships/image" Target="/xl/media/image12.png" Id="rId1" /><Relationship Type="http://schemas.openxmlformats.org/officeDocument/2006/relationships/image" Target="/xl/media/image42.svg" Id="rId4" /></Relationships>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887730</xdr:colOff>
      <xdr:row>2</xdr:row>
      <xdr:rowOff>50800</xdr:rowOff>
    </xdr:to>
    <xdr:pic>
      <xdr:nvPicPr>
        <xdr:cNvPr id="8" name="Graphisme 7" descr="icône du bâtiment d’une banque">
          <a:extLst>
            <a:ext uri="{FF2B5EF4-FFF2-40B4-BE49-F238E27FC236}">
              <a16:creationId xmlns:a16="http://schemas.microsoft.com/office/drawing/2014/main" id="{247DDAC1-A042-8344-8CF8-7E87E916FB4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66700" y="266700"/>
          <a:ext cx="914400" cy="914400"/>
        </a:xfrm>
        <a:prstGeom prst="rect">
          <a:avLst/>
        </a:prstGeom>
      </xdr:spPr>
    </xdr:pic>
    <xdr:clientData/>
  </xdr:twoCellAnchor>
  <xdr:twoCellAnchor editAs="oneCell">
    <xdr:from>
      <xdr:col>1</xdr:col>
      <xdr:colOff>0</xdr:colOff>
      <xdr:row>1</xdr:row>
      <xdr:rowOff>0</xdr:rowOff>
    </xdr:from>
    <xdr:to>
      <xdr:col>1</xdr:col>
      <xdr:colOff>887730</xdr:colOff>
      <xdr:row>2</xdr:row>
      <xdr:rowOff>50800</xdr:rowOff>
    </xdr:to>
    <xdr:pic>
      <xdr:nvPicPr>
        <xdr:cNvPr id="3" name="Graphisme 2" descr="icône du bâtiment d’une banque">
          <a:extLst>
            <a:ext uri="{FF2B5EF4-FFF2-40B4-BE49-F238E27FC236}">
              <a16:creationId xmlns:a16="http://schemas.microsoft.com/office/drawing/2014/main" id="{91C14DF2-CCBD-413B-9562-DB08B7F393E9}"/>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43840" y="266700"/>
          <a:ext cx="914400" cy="911860"/>
        </a:xfrm>
        <a:prstGeom prst="rect">
          <a:avLst/>
        </a:prstGeom>
      </xdr:spPr>
    </xdr:pic>
    <xdr:clientData/>
  </xdr:twoCellAnchor>
</xdr:wsDr>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CA382EF-BEF8-4FAC-BDE6-14E294B4CB3B}" name="PaiementSchedule3" displayName="PaiementSchedule3" ref="B13:K23" headerRowDxfId="22" dataDxfId="21">
  <tableColumns count="10">
    <tableColumn id="1" xr3:uid="{34276CB7-3C34-4F7B-BA90-A3E3BDDC992A}" name="Numéro de paiement" totalsRowLabel="Total" dataDxfId="20" totalsRowDxfId="1" dataCellStyle="Nombre">
      <calculatedColumnFormula>IF(PrêtOK,IF(ROW()-ROW(PaiementSchedule3[[#Headers],[Numéro de paiement]])&gt;NombreDePaiementsPlanifiés,"",ROW()-ROW(PaiementSchedule3[[#Headers],[Numéro de paiement]])),"")</calculatedColumnFormula>
    </tableColumn>
    <tableColumn id="2" xr3:uid="{1403A054-F61D-429F-B1BB-4476EC6315CE}" name="Paiement_x000a_Date" dataDxfId="19" totalsRowDxfId="2" dataCellStyle="Date">
      <calculatedColumnFormula>IF(PaiementSchedule3[[#This Row],[Numéro de paiement]]&lt;&gt;"",EOMONTH(DateDébutPrêt,ROW(PaiementSchedule3[[#This Row],[Numéro de paiement]])-ROW(PaiementSchedule3[[#Headers],[Numéro de paiement]])-2)+DAY(DateDébutPrêt),"")</calculatedColumnFormula>
    </tableColumn>
    <tableColumn id="3" xr3:uid="{E67FFDE2-0DC2-4D6E-AF3F-C5A588B48155}" name="Début_x000a_Solde" dataDxfId="18" totalsRowDxfId="3" dataCellStyle="Montant du tableau">
      <calculatedColumnFormula>IF(PaiementSchedule3[[#This Row],[Numéro de paiement]]&lt;&gt;"",IF(ROW()-ROW(PaiementSchedule3[[#Headers],[Début
Solde]])=1,MontantPrêt,INDEX(PaiementSchedule3[Fin
Solde],ROW()-ROW(PaiementSchedule3[[#Headers],[Début
Solde]])-1)),"")</calculatedColumnFormula>
    </tableColumn>
    <tableColumn id="4" xr3:uid="{7F890269-E34F-4DDB-A395-4C6596B64B17}" name="Paiement programmé" dataDxfId="17" totalsRowDxfId="4" dataCellStyle="Montant du tableau">
      <calculatedColumnFormula>IF(PaiementSchedule3[[#This Row],[Numéro de paiement]]&lt;&gt;"",PaiementProgrammé,"")</calculatedColumnFormula>
    </tableColumn>
    <tableColumn id="5" xr3:uid="{931027E7-8C19-4466-9D4A-F9288DA86D21}" name="Supplémentaire_x000a_Paiement" dataDxfId="16" totalsRowDxfId="5" dataCellStyle="Montant du tableau">
      <calculatedColumnFormula>IF(PaiementSchedule3[[#This Row],[Numéro de paiement]]&lt;&gt;"",IF(PaiementSchedule3[[#This Row],[Paiement programmé]]+PaiementsSupp&lt;PaiementSchedule3[[#This Row],[Début
Solde]],PaiementsSupp,IF(PaiementSchedule3[[#This Row],[Début
Solde]]-PaiementSchedule3[[#This Row],[Paiement programmé]]&gt;0,PaiementSchedule3[[#This Row],[Début
Solde]]-PaiementSchedule3[[#This Row],[Paiement programmé]],0)),"")</calculatedColumnFormula>
    </tableColumn>
    <tableColumn id="6" xr3:uid="{CC5B15AD-AB99-402B-813B-ED379DF9B554}" name="Total_x000a_Paiement" dataDxfId="15" totalsRowDxfId="6" dataCellStyle="Montant du tableau">
      <calculatedColumnFormula>IF(PaiementSchedule3[[#This Row],[Numéro de paiement]]&lt;&gt;"",IF(PaiementSchedule3[[#This Row],[Paiement programmé]]+PaiementSchedule3[[#This Row],[Supplémentaire
Paiement]]&lt;=PaiementSchedule3[[#This Row],[Début
Solde]],PaiementSchedule3[[#This Row],[Paiement programmé]]+PaiementSchedule3[[#This Row],[Supplémentaire
Paiement]],PaiementSchedule3[[#This Row],[Début
Solde]]),"")</calculatedColumnFormula>
    </tableColumn>
    <tableColumn id="7" xr3:uid="{56A64BC0-073E-48F7-BD63-28B35D636790}" name="Capital" dataDxfId="14" totalsRowDxfId="7" dataCellStyle="Montant du tableau">
      <calculatedColumnFormula>IF(PaiementSchedule3[[#This Row],[Numéro de paiement]]&lt;&gt;"",PaiementSchedule3[[#This Row],[Total
Paiement]]-PaiementSchedule3[[#This Row],[Intérêts]],"")</calculatedColumnFormula>
    </tableColumn>
    <tableColumn id="8" xr3:uid="{4A9CA4D4-2346-4A75-8123-A968977AF4B8}" name="Intérêts" dataDxfId="13" totalsRowDxfId="8" dataCellStyle="Montant du tableau">
      <calculatedColumnFormula>IF(PaiementSchedule3[[#This Row],[Numéro de paiement]]&lt;&gt;"",PaiementSchedule3[[#This Row],[Début
Solde]]*(TauxIntérêt/PaiementsParAn),"")</calculatedColumnFormula>
    </tableColumn>
    <tableColumn id="9" xr3:uid="{C39E71DF-B719-4486-AA13-11B7D11F817D}" name="Fin_x000a_Solde" dataDxfId="12" totalsRowDxfId="9" dataCellStyle="Montant du tableau">
      <calculatedColumnFormula>IF(PaiementSchedule3[[#This Row],[Numéro de paiement]]&lt;&gt;"",IF(PaiementSchedule3[[#This Row],[Paiement programmé]]+PaiementSchedule3[[#This Row],[Supplémentaire
Paiement]]&lt;=PaiementSchedule3[[#This Row],[Début
Solde]],PaiementSchedule3[[#This Row],[Début
Solde]]-PaiementSchedule3[[#This Row],[Capital]],0),"")</calculatedColumnFormula>
    </tableColumn>
    <tableColumn id="10" xr3:uid="{FF2DDF66-04AB-4B2F-A770-16226B363CDF}" name="Cumulé_x000a_Intérêts" totalsRowFunction="sum" dataDxfId="11" totalsRowDxfId="10" dataCellStyle="Montant du tableau">
      <calculatedColumnFormula>IF(PaiementSchedule3[[#This Row],[Numéro de paiement]]&lt;&gt;"",SUM(INDEX(PaiementSchedule3[Intérêts],1,1):PaiementSchedule3[[#This Row],[Intérêts]]),"")</calculatedColumnFormula>
    </tableColumn>
  </tableColumns>
  <tableStyleInfo name="Plan d’amortissement" showFirstColumn="0" showLastColumn="0" showRowStripes="1" showColumnStripes="0"/>
  <extLst>
    <ext xmlns:x14="http://schemas.microsoft.com/office/spreadsheetml/2009/9/main" uri="{504A1905-F514-4f6f-8877-14C23A59335A}">
      <x14:table altTextSummary="Suivez les numéros de paiement, les dates de paiement, les soldes de départ, les soldes finaux, les paiements programmés, les paiements supplémentaires, les montants en principal, les intérêts et les montants d’intérêts cumulés"/>
    </ext>
  </extLst>
</table>
</file>

<file path=xl/theme/theme11.xml><?xml version="1.0" encoding="utf-8"?>
<a:theme xmlns:a="http://schemas.openxmlformats.org/drawingml/2006/main" name="Office Theme">
  <a:themeElements>
    <a:clrScheme name="Custom 6">
      <a:dk1>
        <a:srgbClr val="000000"/>
      </a:dk1>
      <a:lt1>
        <a:srgbClr val="FFFFFF"/>
      </a:lt1>
      <a:dk2>
        <a:srgbClr val="635C50"/>
      </a:dk2>
      <a:lt2>
        <a:srgbClr val="E8E7E5"/>
      </a:lt2>
      <a:accent1>
        <a:srgbClr val="84C183"/>
      </a:accent1>
      <a:accent2>
        <a:srgbClr val="FCF600"/>
      </a:accent2>
      <a:accent3>
        <a:srgbClr val="82CECC"/>
      </a:accent3>
      <a:accent4>
        <a:srgbClr val="FFAD2E"/>
      </a:accent4>
      <a:accent5>
        <a:srgbClr val="E67342"/>
      </a:accent5>
      <a:accent6>
        <a:srgbClr val="0070C0"/>
      </a:accent6>
      <a:hlink>
        <a:srgbClr val="82CECC"/>
      </a:hlink>
      <a:folHlink>
        <a:srgbClr val="B580A1"/>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&#65279;<?xml version="1.0" encoding="utf-8"?><Relationships xmlns="http://schemas.openxmlformats.org/package/2006/relationships"><Relationship Type="http://schemas.openxmlformats.org/officeDocument/2006/relationships/table" Target="/xl/tables/table11.xml" Id="rId3" /><Relationship Type="http://schemas.openxmlformats.org/officeDocument/2006/relationships/drawing" Target="/xl/drawings/drawing11.xml" Id="rId2" /><Relationship Type="http://schemas.openxmlformats.org/officeDocument/2006/relationships/printerSettings" Target="/xl/printerSettings/printerSettings11.bin" Id="rId1" /></Relationships>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90632-B3BD-43EF-A3A5-D48CEBC148C6}">
  <sheetPr>
    <tabColor theme="4" tint="-0.499984740745262"/>
    <pageSetUpPr autoPageBreaks="0" fitToPage="1"/>
  </sheetPr>
  <dimension ref="A1:O23"/>
  <sheetViews>
    <sheetView showGridLines="0" tabSelected="1" zoomScaleNormal="100" workbookViewId="0"/>
  </sheetViews>
  <sheetFormatPr baseColWidth="10" defaultColWidth="8.85546875" defaultRowHeight="15" x14ac:dyDescent="0.25"/>
  <cols>
    <col min="1" max="1" width="3.5703125" customWidth="1"/>
    <col min="2" max="2" width="16.42578125" customWidth="1"/>
    <col min="3" max="3" width="16.5703125" customWidth="1"/>
    <col min="4" max="4" width="16.7109375" customWidth="1"/>
    <col min="5" max="5" width="15.7109375" customWidth="1"/>
    <col min="6" max="6" width="20.140625" customWidth="1"/>
    <col min="7" max="7" width="18.140625" customWidth="1"/>
    <col min="8" max="8" width="16.28515625" customWidth="1"/>
    <col min="9" max="10" width="15.7109375" customWidth="1"/>
    <col min="11" max="11" width="17.7109375" customWidth="1"/>
  </cols>
  <sheetData>
    <row r="1" spans="1:15" s="1" customFormat="1" ht="21" customHeight="1" x14ac:dyDescent="0.25">
      <c r="B1" s="6"/>
      <c r="C1" s="6"/>
      <c r="D1" s="6"/>
      <c r="E1" s="6"/>
      <c r="F1" s="6"/>
      <c r="G1" s="6"/>
      <c r="H1" s="6"/>
      <c r="I1" s="6"/>
      <c r="J1" s="6"/>
      <c r="K1" s="6"/>
    </row>
    <row r="2" spans="1:15" s="1" customFormat="1" ht="67.900000000000006" customHeight="1" x14ac:dyDescent="0.25">
      <c r="B2" s="6"/>
      <c r="C2" s="44" t="s">
        <v>8</v>
      </c>
      <c r="D2" s="44"/>
      <c r="E2" s="44"/>
      <c r="F2" s="44"/>
      <c r="G2" s="44"/>
      <c r="H2" s="44"/>
      <c r="I2" s="44"/>
      <c r="J2" s="44"/>
      <c r="K2" s="44"/>
    </row>
    <row r="3" spans="1:15" s="1" customFormat="1" ht="24" customHeight="1" x14ac:dyDescent="0.25">
      <c r="B3" s="6"/>
      <c r="C3" s="6"/>
      <c r="D3" s="6"/>
      <c r="E3" s="6"/>
      <c r="F3" s="6"/>
      <c r="G3" s="6"/>
      <c r="H3" s="6"/>
      <c r="I3" s="6"/>
      <c r="J3" s="6"/>
      <c r="K3" s="6"/>
      <c r="O3" s="5"/>
    </row>
    <row r="4" spans="1:15" ht="37.9" customHeight="1" x14ac:dyDescent="0.25">
      <c r="B4" s="14" t="s">
        <v>0</v>
      </c>
      <c r="C4" s="11"/>
      <c r="D4" s="12"/>
      <c r="E4" s="3"/>
      <c r="F4" s="2"/>
      <c r="G4" s="15" t="s">
        <v>13</v>
      </c>
      <c r="H4" s="3"/>
      <c r="I4" s="3"/>
      <c r="J4" s="4"/>
      <c r="O4" s="2"/>
    </row>
    <row r="5" spans="1:15" ht="24" customHeight="1" x14ac:dyDescent="0.25">
      <c r="B5" s="29" t="s">
        <v>1</v>
      </c>
      <c r="C5" s="29"/>
      <c r="D5" s="36"/>
      <c r="E5" s="16">
        <v>5000</v>
      </c>
      <c r="G5" s="40" t="s">
        <v>11</v>
      </c>
      <c r="H5" s="41"/>
      <c r="I5" s="45">
        <f ca="1">IF(PrêtOK,-PMT(TauxIntérêt/PaiementsParAn,NombreDePaiementsPlanifiés,MontantPrêt),"")</f>
        <v>425.74952097778959</v>
      </c>
      <c r="J5" s="45"/>
      <c r="K5" s="45"/>
    </row>
    <row r="6" spans="1:15" ht="24" customHeight="1" x14ac:dyDescent="0.25">
      <c r="B6" s="29" t="s">
        <v>2</v>
      </c>
      <c r="C6" s="29"/>
      <c r="D6" s="36"/>
      <c r="E6" s="17">
        <v>0.04</v>
      </c>
      <c r="G6" s="42" t="s">
        <v>14</v>
      </c>
      <c r="H6" s="43"/>
      <c r="I6" s="39">
        <f ca="1">IF(PrêtOK,PériodePrêt*PaiementsParAn,"")</f>
        <v>12</v>
      </c>
      <c r="J6" s="39"/>
      <c r="K6" s="39"/>
    </row>
    <row r="7" spans="1:15" ht="24" customHeight="1" x14ac:dyDescent="0.25">
      <c r="B7" s="29" t="s">
        <v>3</v>
      </c>
      <c r="C7" s="29"/>
      <c r="D7" s="36"/>
      <c r="E7" s="18">
        <v>1</v>
      </c>
      <c r="G7" s="37" t="s">
        <v>15</v>
      </c>
      <c r="H7" s="38"/>
      <c r="I7" s="39">
        <f ca="1">NombreRéelDePaiements</f>
        <v>10</v>
      </c>
      <c r="J7" s="39"/>
      <c r="K7" s="39"/>
    </row>
    <row r="8" spans="1:15" ht="24" customHeight="1" x14ac:dyDescent="0.25">
      <c r="B8" s="29" t="s">
        <v>4</v>
      </c>
      <c r="C8" s="29"/>
      <c r="D8" s="36"/>
      <c r="E8" s="18">
        <v>12</v>
      </c>
      <c r="G8" s="37" t="s">
        <v>16</v>
      </c>
      <c r="H8" s="38"/>
      <c r="I8" s="46">
        <f ca="1">TotalPaiementsAvance</f>
        <v>900</v>
      </c>
      <c r="J8" s="46"/>
      <c r="K8" s="46"/>
    </row>
    <row r="9" spans="1:15" ht="24" customHeight="1" x14ac:dyDescent="0.25">
      <c r="B9" s="29" t="s">
        <v>5</v>
      </c>
      <c r="C9" s="29"/>
      <c r="D9" s="19"/>
      <c r="E9" s="20">
        <f ca="1">TODAY()</f>
        <v>44349</v>
      </c>
      <c r="G9" s="31" t="s">
        <v>17</v>
      </c>
      <c r="H9" s="32"/>
      <c r="I9" s="47">
        <f ca="1">TotalIntérêts</f>
        <v>89.621485965393447</v>
      </c>
      <c r="J9" s="47"/>
      <c r="K9" s="47"/>
    </row>
    <row r="10" spans="1:15" ht="12.4" customHeight="1" x14ac:dyDescent="0.25">
      <c r="C10" s="7"/>
      <c r="D10" s="7"/>
      <c r="E10" s="8"/>
      <c r="G10" s="21"/>
      <c r="H10" s="21"/>
      <c r="I10" s="33"/>
      <c r="J10" s="33"/>
      <c r="K10" s="33"/>
    </row>
    <row r="11" spans="1:15" ht="20.65" customHeight="1" x14ac:dyDescent="0.25">
      <c r="B11" s="30" t="s">
        <v>6</v>
      </c>
      <c r="C11" s="30"/>
      <c r="D11" s="30"/>
      <c r="E11" s="22">
        <v>100</v>
      </c>
      <c r="F11" s="10"/>
      <c r="G11" s="34" t="s">
        <v>18</v>
      </c>
      <c r="H11" s="34"/>
      <c r="I11" s="35" t="s">
        <v>21</v>
      </c>
      <c r="J11" s="35"/>
      <c r="K11" s="35"/>
    </row>
    <row r="12" spans="1:15" ht="31.9" customHeight="1" x14ac:dyDescent="0.25">
      <c r="A12" s="23"/>
      <c r="B12" s="26"/>
      <c r="C12" s="24"/>
      <c r="D12" s="24"/>
      <c r="E12" s="24"/>
      <c r="F12" s="24"/>
      <c r="G12" s="24"/>
      <c r="H12" s="24"/>
      <c r="I12" s="24"/>
      <c r="J12" s="24"/>
      <c r="K12" s="24"/>
      <c r="L12" s="23"/>
      <c r="M12" s="23"/>
      <c r="N12" s="23"/>
      <c r="O12" s="23"/>
    </row>
    <row r="13" spans="1:15" s="13" customFormat="1" ht="48" customHeight="1" x14ac:dyDescent="0.25">
      <c r="A13" s="25"/>
      <c r="B13" s="27" t="s">
        <v>7</v>
      </c>
      <c r="C13" s="27" t="s">
        <v>9</v>
      </c>
      <c r="D13" s="27" t="s">
        <v>10</v>
      </c>
      <c r="E13" s="27" t="s">
        <v>11</v>
      </c>
      <c r="F13" s="27" t="s">
        <v>12</v>
      </c>
      <c r="G13" s="27" t="s">
        <v>19</v>
      </c>
      <c r="H13" s="27" t="s">
        <v>20</v>
      </c>
      <c r="I13" s="27" t="s">
        <v>22</v>
      </c>
      <c r="J13" s="27" t="s">
        <v>23</v>
      </c>
      <c r="K13" s="27" t="s">
        <v>24</v>
      </c>
      <c r="L13" s="25"/>
      <c r="M13" s="25"/>
      <c r="N13" s="25"/>
      <c r="O13" s="25"/>
    </row>
    <row r="14" spans="1:15" ht="24" customHeight="1" x14ac:dyDescent="0.25">
      <c r="A14" s="23"/>
      <c r="B14" s="28">
        <f ca="1">IF(PrêtOK,IF(ROW()-ROW(PaiementSchedule3[[#Headers],[Numéro de paiement]])&gt;NombreDePaiementsPlanifiés,"",ROW()-ROW(PaiementSchedule3[[#Headers],[Numéro de paiement]])),"")</f>
        <v>1</v>
      </c>
      <c r="C14" s="9">
        <f ca="1">IF(PaiementSchedule3[[#This Row],[Numéro de paiement]]&lt;&gt;"",EOMONTH(DateDébutPrêt,ROW(PaiementSchedule3[[#This Row],[Numéro de paiement]])-ROW(PaiementSchedule3[[#Headers],[Numéro de paiement]])-2)+DAY(DateDébutPrêt),"")</f>
        <v>44349</v>
      </c>
      <c r="D14" s="48">
        <f ca="1">IF(PaiementSchedule3[[#This Row],[Numéro de paiement]]&lt;&gt;"",IF(ROW()-ROW(PaiementSchedule3[[#Headers],[Début
Solde]])=1,MontantPrêt,INDEX(PaiementSchedule3[Fin
Solde],ROW()-ROW(PaiementSchedule3[[#Headers],[Début
Solde]])-1)),"")</f>
        <v>5000</v>
      </c>
      <c r="E14" s="48">
        <f ca="1">IF(PaiementSchedule3[[#This Row],[Numéro de paiement]]&lt;&gt;"",PaiementProgrammé,"")</f>
        <v>425.74952097778959</v>
      </c>
      <c r="F14" s="48">
        <f ca="1">IF(PaiementSchedule3[[#This Row],[Numéro de paiement]]&lt;&gt;"",IF(PaiementSchedule3[[#This Row],[Paiement programmé]]+PaiementsSupp&lt;PaiementSchedule3[[#This Row],[Début
Solde]],PaiementsSupp,IF(PaiementSchedule3[[#This Row],[Début
Solde]]-PaiementSchedule3[[#This Row],[Paiement programmé]]&gt;0,PaiementSchedule3[[#This Row],[Début
Solde]]-PaiementSchedule3[[#This Row],[Paiement programmé]],0)),"")</f>
        <v>100</v>
      </c>
      <c r="G14" s="48">
        <f ca="1">IF(PaiementSchedule3[[#This Row],[Numéro de paiement]]&lt;&gt;"",IF(PaiementSchedule3[[#This Row],[Paiement programmé]]+PaiementSchedule3[[#This Row],[Supplémentaire
Paiement]]&lt;=PaiementSchedule3[[#This Row],[Début
Solde]],PaiementSchedule3[[#This Row],[Paiement programmé]]+PaiementSchedule3[[#This Row],[Supplémentaire
Paiement]],PaiementSchedule3[[#This Row],[Début
Solde]]),"")</f>
        <v>525.74952097778964</v>
      </c>
      <c r="H14" s="48">
        <f ca="1">IF(PaiementSchedule3[[#This Row],[Numéro de paiement]]&lt;&gt;"",PaiementSchedule3[[#This Row],[Total
Paiement]]-PaiementSchedule3[[#This Row],[Intérêts]],"")</f>
        <v>509.08285431112296</v>
      </c>
      <c r="I14" s="48">
        <f ca="1">IF(PaiementSchedule3[[#This Row],[Numéro de paiement]]&lt;&gt;"",PaiementSchedule3[[#This Row],[Début
Solde]]*(TauxIntérêt/PaiementsParAn),"")</f>
        <v>16.666666666666668</v>
      </c>
      <c r="J14" s="48">
        <f ca="1">IF(PaiementSchedule3[[#This Row],[Numéro de paiement]]&lt;&gt;"",IF(PaiementSchedule3[[#This Row],[Paiement programmé]]+PaiementSchedule3[[#This Row],[Supplémentaire
Paiement]]&lt;=PaiementSchedule3[[#This Row],[Début
Solde]],PaiementSchedule3[[#This Row],[Début
Solde]]-PaiementSchedule3[[#This Row],[Capital]],0),"")</f>
        <v>4490.9171456888771</v>
      </c>
      <c r="K14" s="48">
        <f ca="1">IF(PaiementSchedule3[[#This Row],[Numéro de paiement]]&lt;&gt;"",SUM(INDEX(PaiementSchedule3[Intérêts],1,1):PaiementSchedule3[[#This Row],[Intérêts]]),"")</f>
        <v>16.666666666666668</v>
      </c>
      <c r="L14" s="24"/>
      <c r="M14" s="23"/>
      <c r="N14" s="23"/>
      <c r="O14" s="23"/>
    </row>
    <row r="15" spans="1:15" ht="24" customHeight="1" x14ac:dyDescent="0.25">
      <c r="A15" s="24"/>
      <c r="B15" s="28">
        <f ca="1">IF(PrêtOK,IF(ROW()-ROW(PaiementSchedule3[[#Headers],[Numéro de paiement]])&gt;NombreDePaiementsPlanifiés,"",ROW()-ROW(PaiementSchedule3[[#Headers],[Numéro de paiement]])),"")</f>
        <v>2</v>
      </c>
      <c r="C15" s="9">
        <f ca="1">IF(PaiementSchedule3[[#This Row],[Numéro de paiement]]&lt;&gt;"",EOMONTH(DateDébutPrêt,ROW(PaiementSchedule3[[#This Row],[Numéro de paiement]])-ROW(PaiementSchedule3[[#Headers],[Numéro de paiement]])-2)+DAY(DateDébutPrêt),"")</f>
        <v>44379</v>
      </c>
      <c r="D15" s="48">
        <f ca="1">IF(PaiementSchedule3[[#This Row],[Numéro de paiement]]&lt;&gt;"",IF(ROW()-ROW(PaiementSchedule3[[#Headers],[Début
Solde]])=1,MontantPrêt,INDEX(PaiementSchedule3[Fin
Solde],ROW()-ROW(PaiementSchedule3[[#Headers],[Début
Solde]])-1)),"")</f>
        <v>4490.9171456888771</v>
      </c>
      <c r="E15" s="48">
        <f ca="1">IF(PaiementSchedule3[[#This Row],[Numéro de paiement]]&lt;&gt;"",PaiementProgrammé,"")</f>
        <v>425.74952097778959</v>
      </c>
      <c r="F15" s="48">
        <f ca="1">IF(PaiementSchedule3[[#This Row],[Numéro de paiement]]&lt;&gt;"",IF(PaiementSchedule3[[#This Row],[Paiement programmé]]+PaiementsSupp&lt;PaiementSchedule3[[#This Row],[Début
Solde]],PaiementsSupp,IF(PaiementSchedule3[[#This Row],[Début
Solde]]-PaiementSchedule3[[#This Row],[Paiement programmé]]&gt;0,PaiementSchedule3[[#This Row],[Début
Solde]]-PaiementSchedule3[[#This Row],[Paiement programmé]],0)),"")</f>
        <v>100</v>
      </c>
      <c r="G15" s="48">
        <f ca="1">IF(PaiementSchedule3[[#This Row],[Numéro de paiement]]&lt;&gt;"",IF(PaiementSchedule3[[#This Row],[Paiement programmé]]+PaiementSchedule3[[#This Row],[Supplémentaire
Paiement]]&lt;=PaiementSchedule3[[#This Row],[Début
Solde]],PaiementSchedule3[[#This Row],[Paiement programmé]]+PaiementSchedule3[[#This Row],[Supplémentaire
Paiement]],PaiementSchedule3[[#This Row],[Début
Solde]]),"")</f>
        <v>525.74952097778964</v>
      </c>
      <c r="H15" s="48">
        <f ca="1">IF(PaiementSchedule3[[#This Row],[Numéro de paiement]]&lt;&gt;"",PaiementSchedule3[[#This Row],[Total
Paiement]]-PaiementSchedule3[[#This Row],[Intérêts]],"")</f>
        <v>510.77979715882674</v>
      </c>
      <c r="I15" s="48">
        <f ca="1">IF(PaiementSchedule3[[#This Row],[Numéro de paiement]]&lt;&gt;"",PaiementSchedule3[[#This Row],[Début
Solde]]*(TauxIntérêt/PaiementsParAn),"")</f>
        <v>14.969723818962924</v>
      </c>
      <c r="J15" s="48">
        <f ca="1">IF(PaiementSchedule3[[#This Row],[Numéro de paiement]]&lt;&gt;"",IF(PaiementSchedule3[[#This Row],[Paiement programmé]]+PaiementSchedule3[[#This Row],[Supplémentaire
Paiement]]&lt;=PaiementSchedule3[[#This Row],[Début
Solde]],PaiementSchedule3[[#This Row],[Début
Solde]]-PaiementSchedule3[[#This Row],[Capital]],0),"")</f>
        <v>3980.1373485300505</v>
      </c>
      <c r="K15" s="48">
        <f ca="1">IF(PaiementSchedule3[[#This Row],[Numéro de paiement]]&lt;&gt;"",SUM(INDEX(PaiementSchedule3[Intérêts],1,1):PaiementSchedule3[[#This Row],[Intérêts]]),"")</f>
        <v>31.63639048562959</v>
      </c>
      <c r="L15" s="24"/>
      <c r="M15" s="23"/>
      <c r="N15" s="23"/>
      <c r="O15" s="23"/>
    </row>
    <row r="16" spans="1:15" ht="24" customHeight="1" x14ac:dyDescent="0.25">
      <c r="A16" s="23"/>
      <c r="B16" s="28">
        <f ca="1">IF(PrêtOK,IF(ROW()-ROW(PaiementSchedule3[[#Headers],[Numéro de paiement]])&gt;NombreDePaiementsPlanifiés,"",ROW()-ROW(PaiementSchedule3[[#Headers],[Numéro de paiement]])),"")</f>
        <v>3</v>
      </c>
      <c r="C16" s="9">
        <f ca="1">IF(PaiementSchedule3[[#This Row],[Numéro de paiement]]&lt;&gt;"",EOMONTH(DateDébutPrêt,ROW(PaiementSchedule3[[#This Row],[Numéro de paiement]])-ROW(PaiementSchedule3[[#Headers],[Numéro de paiement]])-2)+DAY(DateDébutPrêt),"")</f>
        <v>44410</v>
      </c>
      <c r="D16" s="48">
        <f ca="1">IF(PaiementSchedule3[[#This Row],[Numéro de paiement]]&lt;&gt;"",IF(ROW()-ROW(PaiementSchedule3[[#Headers],[Début
Solde]])=1,MontantPrêt,INDEX(PaiementSchedule3[Fin
Solde],ROW()-ROW(PaiementSchedule3[[#Headers],[Début
Solde]])-1)),"")</f>
        <v>3980.1373485300505</v>
      </c>
      <c r="E16" s="48">
        <f ca="1">IF(PaiementSchedule3[[#This Row],[Numéro de paiement]]&lt;&gt;"",PaiementProgrammé,"")</f>
        <v>425.74952097778959</v>
      </c>
      <c r="F16" s="48">
        <f ca="1">IF(PaiementSchedule3[[#This Row],[Numéro de paiement]]&lt;&gt;"",IF(PaiementSchedule3[[#This Row],[Paiement programmé]]+PaiementsSupp&lt;PaiementSchedule3[[#This Row],[Début
Solde]],PaiementsSupp,IF(PaiementSchedule3[[#This Row],[Début
Solde]]-PaiementSchedule3[[#This Row],[Paiement programmé]]&gt;0,PaiementSchedule3[[#This Row],[Début
Solde]]-PaiementSchedule3[[#This Row],[Paiement programmé]],0)),"")</f>
        <v>100</v>
      </c>
      <c r="G16" s="48">
        <f ca="1">IF(PaiementSchedule3[[#This Row],[Numéro de paiement]]&lt;&gt;"",IF(PaiementSchedule3[[#This Row],[Paiement programmé]]+PaiementSchedule3[[#This Row],[Supplémentaire
Paiement]]&lt;=PaiementSchedule3[[#This Row],[Début
Solde]],PaiementSchedule3[[#This Row],[Paiement programmé]]+PaiementSchedule3[[#This Row],[Supplémentaire
Paiement]],PaiementSchedule3[[#This Row],[Début
Solde]]),"")</f>
        <v>525.74952097778964</v>
      </c>
      <c r="H16" s="48">
        <f ca="1">IF(PaiementSchedule3[[#This Row],[Numéro de paiement]]&lt;&gt;"",PaiementSchedule3[[#This Row],[Total
Paiement]]-PaiementSchedule3[[#This Row],[Intérêts]],"")</f>
        <v>512.48239648268952</v>
      </c>
      <c r="I16" s="48">
        <f ca="1">IF(PaiementSchedule3[[#This Row],[Numéro de paiement]]&lt;&gt;"",PaiementSchedule3[[#This Row],[Début
Solde]]*(TauxIntérêt/PaiementsParAn),"")</f>
        <v>13.26712449510017</v>
      </c>
      <c r="J16" s="48">
        <f ca="1">IF(PaiementSchedule3[[#This Row],[Numéro de paiement]]&lt;&gt;"",IF(PaiementSchedule3[[#This Row],[Paiement programmé]]+PaiementSchedule3[[#This Row],[Supplémentaire
Paiement]]&lt;=PaiementSchedule3[[#This Row],[Début
Solde]],PaiementSchedule3[[#This Row],[Début
Solde]]-PaiementSchedule3[[#This Row],[Capital]],0),"")</f>
        <v>3467.6549520473609</v>
      </c>
      <c r="K16" s="48">
        <f ca="1">IF(PaiementSchedule3[[#This Row],[Numéro de paiement]]&lt;&gt;"",SUM(INDEX(PaiementSchedule3[Intérêts],1,1):PaiementSchedule3[[#This Row],[Intérêts]]),"")</f>
        <v>44.90351498072976</v>
      </c>
      <c r="L16" s="24"/>
      <c r="M16" s="23"/>
      <c r="N16" s="23"/>
      <c r="O16" s="23"/>
    </row>
    <row r="17" spans="1:15" ht="24" customHeight="1" x14ac:dyDescent="0.25">
      <c r="A17" s="23"/>
      <c r="B17" s="28">
        <f ca="1">IF(PrêtOK,IF(ROW()-ROW(PaiementSchedule3[[#Headers],[Numéro de paiement]])&gt;NombreDePaiementsPlanifiés,"",ROW()-ROW(PaiementSchedule3[[#Headers],[Numéro de paiement]])),"")</f>
        <v>4</v>
      </c>
      <c r="C17" s="9">
        <f ca="1">IF(PaiementSchedule3[[#This Row],[Numéro de paiement]]&lt;&gt;"",EOMONTH(DateDébutPrêt,ROW(PaiementSchedule3[[#This Row],[Numéro de paiement]])-ROW(PaiementSchedule3[[#Headers],[Numéro de paiement]])-2)+DAY(DateDébutPrêt),"")</f>
        <v>44441</v>
      </c>
      <c r="D17" s="48">
        <f ca="1">IF(PaiementSchedule3[[#This Row],[Numéro de paiement]]&lt;&gt;"",IF(ROW()-ROW(PaiementSchedule3[[#Headers],[Début
Solde]])=1,MontantPrêt,INDEX(PaiementSchedule3[Fin
Solde],ROW()-ROW(PaiementSchedule3[[#Headers],[Début
Solde]])-1)),"")</f>
        <v>3467.6549520473609</v>
      </c>
      <c r="E17" s="48">
        <f ca="1">IF(PaiementSchedule3[[#This Row],[Numéro de paiement]]&lt;&gt;"",PaiementProgrammé,"")</f>
        <v>425.74952097778959</v>
      </c>
      <c r="F17" s="48">
        <f ca="1">IF(PaiementSchedule3[[#This Row],[Numéro de paiement]]&lt;&gt;"",IF(PaiementSchedule3[[#This Row],[Paiement programmé]]+PaiementsSupp&lt;PaiementSchedule3[[#This Row],[Début
Solde]],PaiementsSupp,IF(PaiementSchedule3[[#This Row],[Début
Solde]]-PaiementSchedule3[[#This Row],[Paiement programmé]]&gt;0,PaiementSchedule3[[#This Row],[Début
Solde]]-PaiementSchedule3[[#This Row],[Paiement programmé]],0)),"")</f>
        <v>100</v>
      </c>
      <c r="G17" s="48">
        <f ca="1">IF(PaiementSchedule3[[#This Row],[Numéro de paiement]]&lt;&gt;"",IF(PaiementSchedule3[[#This Row],[Paiement programmé]]+PaiementSchedule3[[#This Row],[Supplémentaire
Paiement]]&lt;=PaiementSchedule3[[#This Row],[Début
Solde]],PaiementSchedule3[[#This Row],[Paiement programmé]]+PaiementSchedule3[[#This Row],[Supplémentaire
Paiement]],PaiementSchedule3[[#This Row],[Début
Solde]]),"")</f>
        <v>525.74952097778964</v>
      </c>
      <c r="H17" s="48">
        <f ca="1">IF(PaiementSchedule3[[#This Row],[Numéro de paiement]]&lt;&gt;"",PaiementSchedule3[[#This Row],[Total
Paiement]]-PaiementSchedule3[[#This Row],[Intérêts]],"")</f>
        <v>514.19067113763174</v>
      </c>
      <c r="I17" s="48">
        <f ca="1">IF(PaiementSchedule3[[#This Row],[Numéro de paiement]]&lt;&gt;"",PaiementSchedule3[[#This Row],[Début
Solde]]*(TauxIntérêt/PaiementsParAn),"")</f>
        <v>11.558849840157871</v>
      </c>
      <c r="J17" s="48">
        <f ca="1">IF(PaiementSchedule3[[#This Row],[Numéro de paiement]]&lt;&gt;"",IF(PaiementSchedule3[[#This Row],[Paiement programmé]]+PaiementSchedule3[[#This Row],[Supplémentaire
Paiement]]&lt;=PaiementSchedule3[[#This Row],[Début
Solde]],PaiementSchedule3[[#This Row],[Début
Solde]]-PaiementSchedule3[[#This Row],[Capital]],0),"")</f>
        <v>2953.464280909729</v>
      </c>
      <c r="K17" s="48">
        <f ca="1">IF(PaiementSchedule3[[#This Row],[Numéro de paiement]]&lt;&gt;"",SUM(INDEX(PaiementSchedule3[Intérêts],1,1):PaiementSchedule3[[#This Row],[Intérêts]]),"")</f>
        <v>56.462364820887629</v>
      </c>
      <c r="L17" s="23"/>
      <c r="M17" s="23"/>
      <c r="N17" s="23"/>
      <c r="O17" s="23"/>
    </row>
    <row r="18" spans="1:15" ht="24" customHeight="1" x14ac:dyDescent="0.25">
      <c r="A18" s="23"/>
      <c r="B18" s="28">
        <f ca="1">IF(PrêtOK,IF(ROW()-ROW(PaiementSchedule3[[#Headers],[Numéro de paiement]])&gt;NombreDePaiementsPlanifiés,"",ROW()-ROW(PaiementSchedule3[[#Headers],[Numéro de paiement]])),"")</f>
        <v>5</v>
      </c>
      <c r="C18" s="9">
        <f ca="1">IF(PaiementSchedule3[[#This Row],[Numéro de paiement]]&lt;&gt;"",EOMONTH(DateDébutPrêt,ROW(PaiementSchedule3[[#This Row],[Numéro de paiement]])-ROW(PaiementSchedule3[[#Headers],[Numéro de paiement]])-2)+DAY(DateDébutPrêt),"")</f>
        <v>44471</v>
      </c>
      <c r="D18" s="48">
        <f ca="1">IF(PaiementSchedule3[[#This Row],[Numéro de paiement]]&lt;&gt;"",IF(ROW()-ROW(PaiementSchedule3[[#Headers],[Début
Solde]])=1,MontantPrêt,INDEX(PaiementSchedule3[Fin
Solde],ROW()-ROW(PaiementSchedule3[[#Headers],[Début
Solde]])-1)),"")</f>
        <v>2953.464280909729</v>
      </c>
      <c r="E18" s="48">
        <f ca="1">IF(PaiementSchedule3[[#This Row],[Numéro de paiement]]&lt;&gt;"",PaiementProgrammé,"")</f>
        <v>425.74952097778959</v>
      </c>
      <c r="F18" s="48">
        <f ca="1">IF(PaiementSchedule3[[#This Row],[Numéro de paiement]]&lt;&gt;"",IF(PaiementSchedule3[[#This Row],[Paiement programmé]]+PaiementsSupp&lt;PaiementSchedule3[[#This Row],[Début
Solde]],PaiementsSupp,IF(PaiementSchedule3[[#This Row],[Début
Solde]]-PaiementSchedule3[[#This Row],[Paiement programmé]]&gt;0,PaiementSchedule3[[#This Row],[Début
Solde]]-PaiementSchedule3[[#This Row],[Paiement programmé]],0)),"")</f>
        <v>100</v>
      </c>
      <c r="G18" s="48">
        <f ca="1">IF(PaiementSchedule3[[#This Row],[Numéro de paiement]]&lt;&gt;"",IF(PaiementSchedule3[[#This Row],[Paiement programmé]]+PaiementSchedule3[[#This Row],[Supplémentaire
Paiement]]&lt;=PaiementSchedule3[[#This Row],[Début
Solde]],PaiementSchedule3[[#This Row],[Paiement programmé]]+PaiementSchedule3[[#This Row],[Supplémentaire
Paiement]],PaiementSchedule3[[#This Row],[Début
Solde]]),"")</f>
        <v>525.74952097778964</v>
      </c>
      <c r="H18" s="48">
        <f ca="1">IF(PaiementSchedule3[[#This Row],[Numéro de paiement]]&lt;&gt;"",PaiementSchedule3[[#This Row],[Total
Paiement]]-PaiementSchedule3[[#This Row],[Intérêts]],"")</f>
        <v>515.90464004142393</v>
      </c>
      <c r="I18" s="48">
        <f ca="1">IF(PaiementSchedule3[[#This Row],[Numéro de paiement]]&lt;&gt;"",PaiementSchedule3[[#This Row],[Début
Solde]]*(TauxIntérêt/PaiementsParAn),"")</f>
        <v>9.8448809363657634</v>
      </c>
      <c r="J18" s="48">
        <f ca="1">IF(PaiementSchedule3[[#This Row],[Numéro de paiement]]&lt;&gt;"",IF(PaiementSchedule3[[#This Row],[Paiement programmé]]+PaiementSchedule3[[#This Row],[Supplémentaire
Paiement]]&lt;=PaiementSchedule3[[#This Row],[Début
Solde]],PaiementSchedule3[[#This Row],[Début
Solde]]-PaiementSchedule3[[#This Row],[Capital]],0),"")</f>
        <v>2437.559640868305</v>
      </c>
      <c r="K18" s="48">
        <f ca="1">IF(PaiementSchedule3[[#This Row],[Numéro de paiement]]&lt;&gt;"",SUM(INDEX(PaiementSchedule3[Intérêts],1,1):PaiementSchedule3[[#This Row],[Intérêts]]),"")</f>
        <v>66.307245757253398</v>
      </c>
      <c r="L18" s="23"/>
      <c r="M18" s="23"/>
      <c r="N18" s="23"/>
      <c r="O18" s="23"/>
    </row>
    <row r="19" spans="1:15" ht="24" customHeight="1" x14ac:dyDescent="0.25">
      <c r="A19" s="23"/>
      <c r="B19" s="28">
        <f ca="1">IF(PrêtOK,IF(ROW()-ROW(PaiementSchedule3[[#Headers],[Numéro de paiement]])&gt;NombreDePaiementsPlanifiés,"",ROW()-ROW(PaiementSchedule3[[#Headers],[Numéro de paiement]])),"")</f>
        <v>6</v>
      </c>
      <c r="C19" s="9">
        <f ca="1">IF(PaiementSchedule3[[#This Row],[Numéro de paiement]]&lt;&gt;"",EOMONTH(DateDébutPrêt,ROW(PaiementSchedule3[[#This Row],[Numéro de paiement]])-ROW(PaiementSchedule3[[#Headers],[Numéro de paiement]])-2)+DAY(DateDébutPrêt),"")</f>
        <v>44502</v>
      </c>
      <c r="D19" s="48">
        <f ca="1">IF(PaiementSchedule3[[#This Row],[Numéro de paiement]]&lt;&gt;"",IF(ROW()-ROW(PaiementSchedule3[[#Headers],[Début
Solde]])=1,MontantPrêt,INDEX(PaiementSchedule3[Fin
Solde],ROW()-ROW(PaiementSchedule3[[#Headers],[Début
Solde]])-1)),"")</f>
        <v>2437.559640868305</v>
      </c>
      <c r="E19" s="48">
        <f ca="1">IF(PaiementSchedule3[[#This Row],[Numéro de paiement]]&lt;&gt;"",PaiementProgrammé,"")</f>
        <v>425.74952097778959</v>
      </c>
      <c r="F19" s="48">
        <f ca="1">IF(PaiementSchedule3[[#This Row],[Numéro de paiement]]&lt;&gt;"",IF(PaiementSchedule3[[#This Row],[Paiement programmé]]+PaiementsSupp&lt;PaiementSchedule3[[#This Row],[Début
Solde]],PaiementsSupp,IF(PaiementSchedule3[[#This Row],[Début
Solde]]-PaiementSchedule3[[#This Row],[Paiement programmé]]&gt;0,PaiementSchedule3[[#This Row],[Début
Solde]]-PaiementSchedule3[[#This Row],[Paiement programmé]],0)),"")</f>
        <v>100</v>
      </c>
      <c r="G19" s="48">
        <f ca="1">IF(PaiementSchedule3[[#This Row],[Numéro de paiement]]&lt;&gt;"",IF(PaiementSchedule3[[#This Row],[Paiement programmé]]+PaiementSchedule3[[#This Row],[Supplémentaire
Paiement]]&lt;=PaiementSchedule3[[#This Row],[Début
Solde]],PaiementSchedule3[[#This Row],[Paiement programmé]]+PaiementSchedule3[[#This Row],[Supplémentaire
Paiement]],PaiementSchedule3[[#This Row],[Début
Solde]]),"")</f>
        <v>525.74952097778964</v>
      </c>
      <c r="H19" s="48">
        <f ca="1">IF(PaiementSchedule3[[#This Row],[Numéro de paiement]]&lt;&gt;"",PaiementSchedule3[[#This Row],[Total
Paiement]]-PaiementSchedule3[[#This Row],[Intérêts]],"")</f>
        <v>517.62432217489527</v>
      </c>
      <c r="I19" s="48">
        <f ca="1">IF(PaiementSchedule3[[#This Row],[Numéro de paiement]]&lt;&gt;"",PaiementSchedule3[[#This Row],[Début
Solde]]*(TauxIntérêt/PaiementsParAn),"")</f>
        <v>8.1251988028943511</v>
      </c>
      <c r="J19" s="48">
        <f ca="1">IF(PaiementSchedule3[[#This Row],[Numéro de paiement]]&lt;&gt;"",IF(PaiementSchedule3[[#This Row],[Paiement programmé]]+PaiementSchedule3[[#This Row],[Supplémentaire
Paiement]]&lt;=PaiementSchedule3[[#This Row],[Début
Solde]],PaiementSchedule3[[#This Row],[Début
Solde]]-PaiementSchedule3[[#This Row],[Capital]],0),"")</f>
        <v>1919.9353186934097</v>
      </c>
      <c r="K19" s="48">
        <f ca="1">IF(PaiementSchedule3[[#This Row],[Numéro de paiement]]&lt;&gt;"",SUM(INDEX(PaiementSchedule3[Intérêts],1,1):PaiementSchedule3[[#This Row],[Intérêts]]),"")</f>
        <v>74.432444560147744</v>
      </c>
      <c r="L19" s="24"/>
      <c r="M19" s="23"/>
      <c r="N19" s="23"/>
      <c r="O19" s="23"/>
    </row>
    <row r="20" spans="1:15" ht="24" customHeight="1" x14ac:dyDescent="0.25">
      <c r="A20" s="23"/>
      <c r="B20" s="28">
        <f ca="1">IF(PrêtOK,IF(ROW()-ROW(PaiementSchedule3[[#Headers],[Numéro de paiement]])&gt;NombreDePaiementsPlanifiés,"",ROW()-ROW(PaiementSchedule3[[#Headers],[Numéro de paiement]])),"")</f>
        <v>7</v>
      </c>
      <c r="C20" s="9">
        <f ca="1">IF(PaiementSchedule3[[#This Row],[Numéro de paiement]]&lt;&gt;"",EOMONTH(DateDébutPrêt,ROW(PaiementSchedule3[[#This Row],[Numéro de paiement]])-ROW(PaiementSchedule3[[#Headers],[Numéro de paiement]])-2)+DAY(DateDébutPrêt),"")</f>
        <v>44532</v>
      </c>
      <c r="D20" s="48">
        <f ca="1">IF(PaiementSchedule3[[#This Row],[Numéro de paiement]]&lt;&gt;"",IF(ROW()-ROW(PaiementSchedule3[[#Headers],[Début
Solde]])=1,MontantPrêt,INDEX(PaiementSchedule3[Fin
Solde],ROW()-ROW(PaiementSchedule3[[#Headers],[Début
Solde]])-1)),"")</f>
        <v>1919.9353186934097</v>
      </c>
      <c r="E20" s="48">
        <f ca="1">IF(PaiementSchedule3[[#This Row],[Numéro de paiement]]&lt;&gt;"",PaiementProgrammé,"")</f>
        <v>425.74952097778959</v>
      </c>
      <c r="F20" s="48">
        <f ca="1">IF(PaiementSchedule3[[#This Row],[Numéro de paiement]]&lt;&gt;"",IF(PaiementSchedule3[[#This Row],[Paiement programmé]]+PaiementsSupp&lt;PaiementSchedule3[[#This Row],[Début
Solde]],PaiementsSupp,IF(PaiementSchedule3[[#This Row],[Début
Solde]]-PaiementSchedule3[[#This Row],[Paiement programmé]]&gt;0,PaiementSchedule3[[#This Row],[Début
Solde]]-PaiementSchedule3[[#This Row],[Paiement programmé]],0)),"")</f>
        <v>100</v>
      </c>
      <c r="G20" s="48">
        <f ca="1">IF(PaiementSchedule3[[#This Row],[Numéro de paiement]]&lt;&gt;"",IF(PaiementSchedule3[[#This Row],[Paiement programmé]]+PaiementSchedule3[[#This Row],[Supplémentaire
Paiement]]&lt;=PaiementSchedule3[[#This Row],[Début
Solde]],PaiementSchedule3[[#This Row],[Paiement programmé]]+PaiementSchedule3[[#This Row],[Supplémentaire
Paiement]],PaiementSchedule3[[#This Row],[Début
Solde]]),"")</f>
        <v>525.74952097778964</v>
      </c>
      <c r="H20" s="48">
        <f ca="1">IF(PaiementSchedule3[[#This Row],[Numéro de paiement]]&lt;&gt;"",PaiementSchedule3[[#This Row],[Total
Paiement]]-PaiementSchedule3[[#This Row],[Intérêts]],"")</f>
        <v>519.34973658214494</v>
      </c>
      <c r="I20" s="48">
        <f ca="1">IF(PaiementSchedule3[[#This Row],[Numéro de paiement]]&lt;&gt;"",PaiementSchedule3[[#This Row],[Début
Solde]]*(TauxIntérêt/PaiementsParAn),"")</f>
        <v>6.3997843956446996</v>
      </c>
      <c r="J20" s="48">
        <f ca="1">IF(PaiementSchedule3[[#This Row],[Numéro de paiement]]&lt;&gt;"",IF(PaiementSchedule3[[#This Row],[Paiement programmé]]+PaiementSchedule3[[#This Row],[Supplémentaire
Paiement]]&lt;=PaiementSchedule3[[#This Row],[Début
Solde]],PaiementSchedule3[[#This Row],[Début
Solde]]-PaiementSchedule3[[#This Row],[Capital]],0),"")</f>
        <v>1400.5855821112648</v>
      </c>
      <c r="K20" s="48">
        <f ca="1">IF(PaiementSchedule3[[#This Row],[Numéro de paiement]]&lt;&gt;"",SUM(INDEX(PaiementSchedule3[Intérêts],1,1):PaiementSchedule3[[#This Row],[Intérêts]]),"")</f>
        <v>80.832228955792445</v>
      </c>
      <c r="L20" s="24"/>
      <c r="M20" s="23"/>
      <c r="N20" s="23"/>
      <c r="O20" s="23"/>
    </row>
    <row r="21" spans="1:15" ht="24" customHeight="1" x14ac:dyDescent="0.25">
      <c r="A21" s="23"/>
      <c r="B21" s="28">
        <f ca="1">IF(PrêtOK,IF(ROW()-ROW(PaiementSchedule3[[#Headers],[Numéro de paiement]])&gt;NombreDePaiementsPlanifiés,"",ROW()-ROW(PaiementSchedule3[[#Headers],[Numéro de paiement]])),"")</f>
        <v>8</v>
      </c>
      <c r="C21" s="9">
        <f ca="1">IF(PaiementSchedule3[[#This Row],[Numéro de paiement]]&lt;&gt;"",EOMONTH(DateDébutPrêt,ROW(PaiementSchedule3[[#This Row],[Numéro de paiement]])-ROW(PaiementSchedule3[[#Headers],[Numéro de paiement]])-2)+DAY(DateDébutPrêt),"")</f>
        <v>44563</v>
      </c>
      <c r="D21" s="48">
        <f ca="1">IF(PaiementSchedule3[[#This Row],[Numéro de paiement]]&lt;&gt;"",IF(ROW()-ROW(PaiementSchedule3[[#Headers],[Début
Solde]])=1,MontantPrêt,INDEX(PaiementSchedule3[Fin
Solde],ROW()-ROW(PaiementSchedule3[[#Headers],[Début
Solde]])-1)),"")</f>
        <v>1400.5855821112648</v>
      </c>
      <c r="E21" s="48">
        <f ca="1">IF(PaiementSchedule3[[#This Row],[Numéro de paiement]]&lt;&gt;"",PaiementProgrammé,"")</f>
        <v>425.74952097778959</v>
      </c>
      <c r="F21" s="48">
        <f ca="1">IF(PaiementSchedule3[[#This Row],[Numéro de paiement]]&lt;&gt;"",IF(PaiementSchedule3[[#This Row],[Paiement programmé]]+PaiementsSupp&lt;PaiementSchedule3[[#This Row],[Début
Solde]],PaiementsSupp,IF(PaiementSchedule3[[#This Row],[Début
Solde]]-PaiementSchedule3[[#This Row],[Paiement programmé]]&gt;0,PaiementSchedule3[[#This Row],[Début
Solde]]-PaiementSchedule3[[#This Row],[Paiement programmé]],0)),"")</f>
        <v>100</v>
      </c>
      <c r="G21" s="48">
        <f ca="1">IF(PaiementSchedule3[[#This Row],[Numéro de paiement]]&lt;&gt;"",IF(PaiementSchedule3[[#This Row],[Paiement programmé]]+PaiementSchedule3[[#This Row],[Supplémentaire
Paiement]]&lt;=PaiementSchedule3[[#This Row],[Début
Solde]],PaiementSchedule3[[#This Row],[Paiement programmé]]+PaiementSchedule3[[#This Row],[Supplémentaire
Paiement]],PaiementSchedule3[[#This Row],[Début
Solde]]),"")</f>
        <v>525.74952097778964</v>
      </c>
      <c r="H21" s="48">
        <f ca="1">IF(PaiementSchedule3[[#This Row],[Numéro de paiement]]&lt;&gt;"",PaiementSchedule3[[#This Row],[Total
Paiement]]-PaiementSchedule3[[#This Row],[Intérêts]],"")</f>
        <v>521.08090237075214</v>
      </c>
      <c r="I21" s="48">
        <f ca="1">IF(PaiementSchedule3[[#This Row],[Numéro de paiement]]&lt;&gt;"",PaiementSchedule3[[#This Row],[Début
Solde]]*(TauxIntérêt/PaiementsParAn),"")</f>
        <v>4.6686186070375495</v>
      </c>
      <c r="J21" s="48">
        <f ca="1">IF(PaiementSchedule3[[#This Row],[Numéro de paiement]]&lt;&gt;"",IF(PaiementSchedule3[[#This Row],[Paiement programmé]]+PaiementSchedule3[[#This Row],[Supplémentaire
Paiement]]&lt;=PaiementSchedule3[[#This Row],[Début
Solde]],PaiementSchedule3[[#This Row],[Début
Solde]]-PaiementSchedule3[[#This Row],[Capital]],0),"")</f>
        <v>879.50467974051264</v>
      </c>
      <c r="K21" s="48">
        <f ca="1">IF(PaiementSchedule3[[#This Row],[Numéro de paiement]]&lt;&gt;"",SUM(INDEX(PaiementSchedule3[Intérêts],1,1):PaiementSchedule3[[#This Row],[Intérêts]]),"")</f>
        <v>85.500847562829989</v>
      </c>
      <c r="L21" s="24"/>
      <c r="M21" s="23"/>
      <c r="N21" s="23"/>
      <c r="O21" s="23"/>
    </row>
    <row r="22" spans="1:15" ht="24" customHeight="1" x14ac:dyDescent="0.25">
      <c r="A22" s="23"/>
      <c r="B22" s="28">
        <f ca="1">IF(PrêtOK,IF(ROW()-ROW(PaiementSchedule3[[#Headers],[Numéro de paiement]])&gt;NombreDePaiementsPlanifiés,"",ROW()-ROW(PaiementSchedule3[[#Headers],[Numéro de paiement]])),"")</f>
        <v>9</v>
      </c>
      <c r="C22" s="9">
        <f ca="1">IF(PaiementSchedule3[[#This Row],[Numéro de paiement]]&lt;&gt;"",EOMONTH(DateDébutPrêt,ROW(PaiementSchedule3[[#This Row],[Numéro de paiement]])-ROW(PaiementSchedule3[[#Headers],[Numéro de paiement]])-2)+DAY(DateDébutPrêt),"")</f>
        <v>44594</v>
      </c>
      <c r="D22" s="48">
        <f ca="1">IF(PaiementSchedule3[[#This Row],[Numéro de paiement]]&lt;&gt;"",IF(ROW()-ROW(PaiementSchedule3[[#Headers],[Début
Solde]])=1,MontantPrêt,INDEX(PaiementSchedule3[Fin
Solde],ROW()-ROW(PaiementSchedule3[[#Headers],[Début
Solde]])-1)),"")</f>
        <v>879.50467974051264</v>
      </c>
      <c r="E22" s="48">
        <f ca="1">IF(PaiementSchedule3[[#This Row],[Numéro de paiement]]&lt;&gt;"",PaiementProgrammé,"")</f>
        <v>425.74952097778959</v>
      </c>
      <c r="F22" s="48">
        <f ca="1">IF(PaiementSchedule3[[#This Row],[Numéro de paiement]]&lt;&gt;"",IF(PaiementSchedule3[[#This Row],[Paiement programmé]]+PaiementsSupp&lt;PaiementSchedule3[[#This Row],[Début
Solde]],PaiementsSupp,IF(PaiementSchedule3[[#This Row],[Début
Solde]]-PaiementSchedule3[[#This Row],[Paiement programmé]]&gt;0,PaiementSchedule3[[#This Row],[Début
Solde]]-PaiementSchedule3[[#This Row],[Paiement programmé]],0)),"")</f>
        <v>100</v>
      </c>
      <c r="G22" s="48">
        <f ca="1">IF(PaiementSchedule3[[#This Row],[Numéro de paiement]]&lt;&gt;"",IF(PaiementSchedule3[[#This Row],[Paiement programmé]]+PaiementSchedule3[[#This Row],[Supplémentaire
Paiement]]&lt;=PaiementSchedule3[[#This Row],[Début
Solde]],PaiementSchedule3[[#This Row],[Paiement programmé]]+PaiementSchedule3[[#This Row],[Supplémentaire
Paiement]],PaiementSchedule3[[#This Row],[Début
Solde]]),"")</f>
        <v>525.74952097778964</v>
      </c>
      <c r="H22" s="48">
        <f ca="1">IF(PaiementSchedule3[[#This Row],[Numéro de paiement]]&lt;&gt;"",PaiementSchedule3[[#This Row],[Total
Paiement]]-PaiementSchedule3[[#This Row],[Intérêts]],"")</f>
        <v>522.81783871198797</v>
      </c>
      <c r="I22" s="48">
        <f ca="1">IF(PaiementSchedule3[[#This Row],[Numéro de paiement]]&lt;&gt;"",PaiementSchedule3[[#This Row],[Début
Solde]]*(TauxIntérêt/PaiementsParAn),"")</f>
        <v>2.931682265801709</v>
      </c>
      <c r="J22" s="48">
        <f ca="1">IF(PaiementSchedule3[[#This Row],[Numéro de paiement]]&lt;&gt;"",IF(PaiementSchedule3[[#This Row],[Paiement programmé]]+PaiementSchedule3[[#This Row],[Supplémentaire
Paiement]]&lt;=PaiementSchedule3[[#This Row],[Début
Solde]],PaiementSchedule3[[#This Row],[Début
Solde]]-PaiementSchedule3[[#This Row],[Capital]],0),"")</f>
        <v>356.68684102852467</v>
      </c>
      <c r="K22" s="48">
        <f ca="1">IF(PaiementSchedule3[[#This Row],[Numéro de paiement]]&lt;&gt;"",SUM(INDEX(PaiementSchedule3[Intérêts],1,1):PaiementSchedule3[[#This Row],[Intérêts]]),"")</f>
        <v>88.432529828631701</v>
      </c>
      <c r="L22" s="23"/>
      <c r="M22" s="23"/>
      <c r="N22" s="23"/>
      <c r="O22" s="23"/>
    </row>
    <row r="23" spans="1:15" ht="24" customHeight="1" x14ac:dyDescent="0.25">
      <c r="A23" s="24"/>
      <c r="B23" s="28">
        <f ca="1">IF(PrêtOK,IF(ROW()-ROW(PaiementSchedule3[[#Headers],[Numéro de paiement]])&gt;NombreDePaiementsPlanifiés,"",ROW()-ROW(PaiementSchedule3[[#Headers],[Numéro de paiement]])),"")</f>
        <v>10</v>
      </c>
      <c r="C23" s="9">
        <f ca="1">IF(PaiementSchedule3[[#This Row],[Numéro de paiement]]&lt;&gt;"",EOMONTH(DateDébutPrêt,ROW(PaiementSchedule3[[#This Row],[Numéro de paiement]])-ROW(PaiementSchedule3[[#Headers],[Numéro de paiement]])-2)+DAY(DateDébutPrêt),"")</f>
        <v>44622</v>
      </c>
      <c r="D23" s="48">
        <f ca="1">IF(PaiementSchedule3[[#This Row],[Numéro de paiement]]&lt;&gt;"",IF(ROW()-ROW(PaiementSchedule3[[#Headers],[Début
Solde]])=1,MontantPrêt,INDEX(PaiementSchedule3[Fin
Solde],ROW()-ROW(PaiementSchedule3[[#Headers],[Début
Solde]])-1)),"")</f>
        <v>356.68684102852467</v>
      </c>
      <c r="E23" s="48">
        <f ca="1">IF(PaiementSchedule3[[#This Row],[Numéro de paiement]]&lt;&gt;"",PaiementProgrammé,"")</f>
        <v>425.74952097778959</v>
      </c>
      <c r="F23" s="48">
        <f ca="1">IF(PaiementSchedule3[[#This Row],[Numéro de paiement]]&lt;&gt;"",IF(PaiementSchedule3[[#This Row],[Paiement programmé]]+PaiementsSupp&lt;PaiementSchedule3[[#This Row],[Début
Solde]],PaiementsSupp,IF(PaiementSchedule3[[#This Row],[Début
Solde]]-PaiementSchedule3[[#This Row],[Paiement programmé]]&gt;0,PaiementSchedule3[[#This Row],[Début
Solde]]-PaiementSchedule3[[#This Row],[Paiement programmé]],0)),"")</f>
        <v>0</v>
      </c>
      <c r="G23" s="48">
        <f ca="1">IF(PaiementSchedule3[[#This Row],[Numéro de paiement]]&lt;&gt;"",IF(PaiementSchedule3[[#This Row],[Paiement programmé]]+PaiementSchedule3[[#This Row],[Supplémentaire
Paiement]]&lt;=PaiementSchedule3[[#This Row],[Début
Solde]],PaiementSchedule3[[#This Row],[Paiement programmé]]+PaiementSchedule3[[#This Row],[Supplémentaire
Paiement]],PaiementSchedule3[[#This Row],[Début
Solde]]),"")</f>
        <v>356.68684102852467</v>
      </c>
      <c r="H23" s="48">
        <f ca="1">IF(PaiementSchedule3[[#This Row],[Numéro de paiement]]&lt;&gt;"",PaiementSchedule3[[#This Row],[Total
Paiement]]-PaiementSchedule3[[#This Row],[Intérêts]],"")</f>
        <v>355.49788489176291</v>
      </c>
      <c r="I23" s="48">
        <f ca="1">IF(PaiementSchedule3[[#This Row],[Numéro de paiement]]&lt;&gt;"",PaiementSchedule3[[#This Row],[Début
Solde]]*(TauxIntérêt/PaiementsParAn),"")</f>
        <v>1.1889561367617489</v>
      </c>
      <c r="J23" s="48">
        <f ca="1">IF(PaiementSchedule3[[#This Row],[Numéro de paiement]]&lt;&gt;"",IF(PaiementSchedule3[[#This Row],[Paiement programmé]]+PaiementSchedule3[[#This Row],[Supplémentaire
Paiement]]&lt;=PaiementSchedule3[[#This Row],[Début
Solde]],PaiementSchedule3[[#This Row],[Début
Solde]]-PaiementSchedule3[[#This Row],[Capital]],0),"")</f>
        <v>0</v>
      </c>
      <c r="K23" s="48">
        <f ca="1">IF(PaiementSchedule3[[#This Row],[Numéro de paiement]]&lt;&gt;"",SUM(INDEX(PaiementSchedule3[Intérêts],1,1):PaiementSchedule3[[#This Row],[Intérêts]]),"")</f>
        <v>89.621485965393447</v>
      </c>
      <c r="L23" s="24"/>
      <c r="M23" s="23"/>
      <c r="N23" s="23"/>
      <c r="O23" s="23"/>
    </row>
  </sheetData>
  <mergeCells count="20">
    <mergeCell ref="G5:H5"/>
    <mergeCell ref="I5:K5"/>
    <mergeCell ref="G6:H6"/>
    <mergeCell ref="I6:K6"/>
    <mergeCell ref="C2:K2"/>
    <mergeCell ref="B5:D5"/>
    <mergeCell ref="B6:D6"/>
    <mergeCell ref="B7:D7"/>
    <mergeCell ref="G7:H7"/>
    <mergeCell ref="I7:K7"/>
    <mergeCell ref="G8:H8"/>
    <mergeCell ref="I8:K8"/>
    <mergeCell ref="B8:D8"/>
    <mergeCell ref="B9:C9"/>
    <mergeCell ref="B11:D11"/>
    <mergeCell ref="G9:H9"/>
    <mergeCell ref="I9:K9"/>
    <mergeCell ref="I10:K10"/>
    <mergeCell ref="G11:H11"/>
    <mergeCell ref="I11:K11"/>
  </mergeCells>
  <conditionalFormatting sqref="B14:K23">
    <cfRule type="expression" dxfId="0" priority="1">
      <formula>($B14="")+(($D14=0)*($F14=0))</formula>
    </cfRule>
  </conditionalFormatting>
  <dataValidations count="25">
    <dataValidation allowBlank="1" showInputMessage="1" showErrorMessage="1" prompt="Les intérêts cumulés sont mis à jour automatiquement dans cette colonne" sqref="K13" xr:uid="{39FCF65A-8BF2-4A41-956A-9264E8590921}"/>
    <dataValidation allowBlank="1" showInputMessage="1" showErrorMessage="1" prompt="Le solde final est mis à jour automatiquement dans cette colonne" sqref="J13" xr:uid="{9E9FE9EC-8AAF-4F4C-8DD9-0DD4E618C907}"/>
    <dataValidation allowBlank="1" showInputMessage="1" showErrorMessage="1" prompt="Les intérêts sont mis à jour automatiquement dans cette colonne" sqref="I13" xr:uid="{46B3C13B-2AD3-488F-B3D3-CDE3BD29EE21}"/>
    <dataValidation allowBlank="1" showInputMessage="1" showErrorMessage="1" prompt="Le montant en principal est mis à jour automatiquement dans cette colonne" sqref="H13" xr:uid="{06FC0B54-F6BE-4962-88AF-58C6CF8BFA28}"/>
    <dataValidation allowBlank="1" showInputMessage="1" showErrorMessage="1" prompt="Le paiement total est mis à jour automatiquement dans cette colonne" sqref="G13" xr:uid="{879F7196-49CB-4D6D-AF3E-A97252EA5D0E}"/>
    <dataValidation allowBlank="1" showInputMessage="1" showErrorMessage="1" prompt="Le paiement supplémentaire est mis à jour automatiquement dans cette colonne" sqref="F13" xr:uid="{9319C4EA-8B01-41B2-8CEC-4840852D26BD}"/>
    <dataValidation allowBlank="1" showInputMessage="1" showErrorMessage="1" prompt="Le paiement programmé est mis à jour automatiquement dans cette colonne" sqref="E13" xr:uid="{AC827F85-C60C-4034-B766-81C176B18CAB}"/>
    <dataValidation allowBlank="1" showInputMessage="1" showErrorMessage="1" prompt="Le solde de début est mis à jour automatiquement dans cette colonne" sqref="D13" xr:uid="{2E0465BF-3149-4770-AEF5-578C39256318}"/>
    <dataValidation allowBlank="1" showInputMessage="1" showErrorMessage="1" prompt="La date de paiement est mise à jour automatiquement dans cette colonne" sqref="C13" xr:uid="{325B9C27-C801-4377-A9FF-2E51A0980179}"/>
    <dataValidation allowBlank="1" showInputMessage="1" showErrorMessage="1" prompt="Le numéro de paiement est mis à jour automatiquement dans cette colonne" sqref="B13" xr:uid="{7CD0DAF3-B8F5-4728-9D9A-857ACB918E70}"/>
    <dataValidation allowBlank="1" showInputMessage="1" showErrorMessage="1" prompt="Total des paiements en avance mis à jour automatiquement" sqref="I8" xr:uid="{3883319A-5381-4298-8BB5-27FAE8093B26}"/>
    <dataValidation allowBlank="1" showInputMessage="1" showErrorMessage="1" prompt="Nombre de paiements mis à jour automatiquement" sqref="I7" xr:uid="{600C4CB5-0E5A-4CEE-BC4A-375DABB3F52A}"/>
    <dataValidation allowBlank="1" showInputMessage="1" showErrorMessage="1" prompt="Nombre prévu de paiements mis à jour automatiquement" sqref="I6" xr:uid="{9388C63A-AFBA-4C17-AB2F-0D309F8CB992}"/>
    <dataValidation allowBlank="1" showInputMessage="1" showErrorMessage="1" prompt="Montant du paiement programmé mis à jour automatiquement" sqref="I5" xr:uid="{F2DD4887-845B-455E-BAEB-57AC02B59F2F}"/>
    <dataValidation allowBlank="1" showInputMessage="1" showErrorMessage="1" prompt="Total des intérêts calculé automatiquement" sqref="I9" xr:uid="{B6A179D9-4B93-4C7C-810A-F12B7FC8EE4B}"/>
    <dataValidation allowBlank="1" showInputMessage="1" showErrorMessage="1" prompt="Entrez le montant du paiement supplémentaire dans cette cellule" sqref="E11" xr:uid="{E7BD987D-D7CA-4DBA-99CC-298791804D75}"/>
    <dataValidation allowBlank="1" showInputMessage="1" showErrorMessage="1" prompt="Entrez la date de début du prêt dans cette cellule" sqref="E9" xr:uid="{FC353A50-0E99-4F96-BF86-15FD00A62E5B}"/>
    <dataValidation allowBlank="1" showInputMessage="1" showErrorMessage="1" prompt="Entrez le nombre de paiements par an dans cette cellule" sqref="E8" xr:uid="{6080DD76-3A8E-4C1B-8CE2-553DA61F4240}"/>
    <dataValidation allowBlank="1" showInputMessage="1" showErrorMessage="1" prompt="Entrez la période de prêt en années dans cette cellule" sqref="E7" xr:uid="{0397BDA9-9E78-4890-A6B2-28C2D9B7E9A3}"/>
    <dataValidation allowBlank="1" showInputMessage="1" showErrorMessage="1" prompt="Entrez le taux d’intérêt annuel dans cette cellule" sqref="E6" xr:uid="{D4A44E56-2418-495E-9BCA-5BCFE5E96E74}"/>
    <dataValidation allowBlank="1" showInputMessage="1" showErrorMessage="1" prompt="Entrez le montant du prêt dans cette cellule" sqref="E5" xr:uid="{A8FD2C6B-0619-4385-9C1B-BB9E89167B95}"/>
    <dataValidation allowBlank="1" showInputMessage="1" showErrorMessage="1" prompt="Titre de feuille dans cette cellule. _x000a__x000a_Entrez les emprunts dans E5 à E9, les autres paiements dans E11, le récapitulatif du prêt dans I5 à K9, avec le nom d’emprunteur dans I11._x000a__x000a_Échéancier de paiement mis à jour automatiquement." sqref="C2:K2" xr:uid="{3A360FA2-AC80-4D4C-A182-5949DE831937}"/>
    <dataValidation allowBlank="1" showInputMessage="1" showErrorMessage="1" prompt="Ce classeur génère un plan d’amortissement qui calcule le total des intérêts et des paiements, et inclut une option pour les paiements supplémentaires._x000a__x000a_Accédez à la cellule C2 pour plus d’informations sur ce modèle._x000a_" sqref="A1" xr:uid="{57860951-A0B7-4EFC-AB61-94C0CE82DCA7}"/>
    <dataValidation allowBlank="1" showInputMessage="1" showErrorMessage="1" sqref="B4" xr:uid="{2FD12715-0647-4D3F-BB88-EB7F855973B1}"/>
    <dataValidation allowBlank="1" showInputMessage="1" showErrorMessage="1" prompt="Les champs Récapitulatif du prêt des cellules I5 à I9 sont ajustés automatiquement en fonction des valeurs entrées dans les cellules E5 à E9. Entrez le nom de l’emprunteur dans I11._x000a__x000a_Description de chaque valeur se trouve dans la colonne I." sqref="G4" xr:uid="{E66544D4-4148-4B97-A686-62F3E8BA6D42}"/>
  </dataValidations>
  <printOptions horizontalCentered="1"/>
  <pageMargins left="0.4" right="0.4" top="0.4" bottom="0.5" header="0.3" footer="0.3"/>
  <pageSetup paperSize="9" fitToHeight="0" orientation="landscape" r:id="rId1"/>
  <headerFooter differentFirst="1">
    <oddFooter>Page &amp;P of &amp;N</oddFooter>
  </headerFooter>
  <drawing r:id="rId2"/>
  <tableParts count="1">
    <tablePart r:id="rId3"/>
  </tableParts>
</worksheet>
</file>

<file path=customXml/_rels/item13.xml.rels>&#65279;<?xml version="1.0" encoding="utf-8"?><Relationships xmlns="http://schemas.openxmlformats.org/package/2006/relationships"><Relationship Type="http://schemas.openxmlformats.org/officeDocument/2006/relationships/customXmlProps" Target="/customXml/itemProps13.xml" Id="rId1" /></Relationships>
</file>

<file path=customXml/_rels/item22.xml.rels>&#65279;<?xml version="1.0" encoding="utf-8"?><Relationships xmlns="http://schemas.openxmlformats.org/package/2006/relationships"><Relationship Type="http://schemas.openxmlformats.org/officeDocument/2006/relationships/customXmlProps" Target="/customXml/itemProps22.xml" Id="rId1" /></Relationships>
</file>

<file path=customXml/_rels/item3.xml.rels>&#65279;<?xml version="1.0" encoding="utf-8"?><Relationships xmlns="http://schemas.openxmlformats.org/package/2006/relationships"><Relationship Type="http://schemas.openxmlformats.org/officeDocument/2006/relationships/customXmlProps" Target="/customXml/itemProps31.xml" Id="rId1" /></Relationships>
</file>

<file path=customXml/item13.xml><?xml version="1.0" encoding="utf-8"?>
<?mso-contentType ?>
<FormTemplates xmlns="http://schemas.microsoft.com/sharepoint/v3/contenttype/forms">
  <Display>DocumentLibraryForm</Display>
  <Edit>DocumentLibraryForm</Edit>
  <New>DocumentLibraryForm</New>
</FormTemplates>
</file>

<file path=customXml/item2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2" ma:contentTypeDescription="Create a new document." ma:contentTypeScope="" ma:versionID="426e97fa315356fffbdcd9876fe988c2">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14b8f0def80e6d70ce3def20c90759a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Status" ma:index="19" nillable="true" ma:displayName="Status" ma:default="Not started" ma:format="Dropdown" ma:internalName="Status">
      <xsd:simpleType>
        <xsd:restriction base="dms:Choice">
          <xsd:enumeration value="Not started"/>
          <xsd:enumeration value="In Progress"/>
          <xsd:enumeration value="Completed"/>
        </xsd:restrictio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atus xmlns="71af3243-3dd4-4a8d-8c0d-dd76da1f02a5">Not started</Status>
    <MediaServiceKeyPoints xmlns="71af3243-3dd4-4a8d-8c0d-dd76da1f02a5" xsi:nil="true"/>
  </documentManagement>
</p:properties>
</file>

<file path=customXml/itemProps13.xml><?xml version="1.0" encoding="utf-8"?>
<ds:datastoreItem xmlns:ds="http://schemas.openxmlformats.org/officeDocument/2006/customXml" ds:itemID="{26069C1D-77C4-439E-BC64-EC15739978C5}">
  <ds:schemaRefs>
    <ds:schemaRef ds:uri="http://schemas.microsoft.com/sharepoint/v3/contenttype/forms"/>
  </ds:schemaRefs>
</ds:datastoreItem>
</file>

<file path=customXml/itemProps22.xml><?xml version="1.0" encoding="utf-8"?>
<ds:datastoreItem xmlns:ds="http://schemas.openxmlformats.org/officeDocument/2006/customXml" ds:itemID="{680E625B-1BC3-4AEF-B8AE-7F5D0595B1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1.xml><?xml version="1.0" encoding="utf-8"?>
<ds:datastoreItem xmlns:ds="http://schemas.openxmlformats.org/officeDocument/2006/customXml" ds:itemID="{B5B9B021-1A93-488D-BBBB-D6904D9E27D4}">
  <ds:schemaRefs>
    <ds:schemaRef ds:uri="http://schemas.microsoft.com/office/2006/metadata/properties"/>
    <ds:schemaRef ds:uri="http://schemas.microsoft.com/office/infopath/2007/PartnerControls"/>
    <ds:schemaRef ds:uri="71af3243-3dd4-4a8d-8c0d-dd76da1f02a5"/>
  </ds:schemaRefs>
</ds:datastoreItem>
</file>

<file path=docProps/app.xml><?xml version="1.0" encoding="utf-8"?>
<ap:Properties xmlns:vt="http://schemas.openxmlformats.org/officeDocument/2006/docPropsVTypes" xmlns:ap="http://schemas.openxmlformats.org/officeDocument/2006/extended-properties">
  <ap:DocSecurity>0</ap:DocSecurity>
  <ap:Template>TM03986974</ap:Template>
  <ap:ScaleCrop>false</ap:ScaleCrop>
  <ap:HeadingPairs>
    <vt:vector baseType="variant" size="4">
      <vt:variant>
        <vt:lpstr>Feuilles de calcul</vt:lpstr>
      </vt:variant>
      <vt:variant>
        <vt:i4>1</vt:i4>
      </vt:variant>
      <vt:variant>
        <vt:lpstr>Plages nommées</vt:lpstr>
      </vt:variant>
      <vt:variant>
        <vt:i4>16</vt:i4>
      </vt:variant>
    </vt:vector>
  </ap:HeadingPairs>
  <ap:TitlesOfParts>
    <vt:vector baseType="lpstr" size="17">
      <vt:lpstr>Échéancier</vt:lpstr>
      <vt:lpstr>Échéancier!DateDébutPrêt</vt:lpstr>
      <vt:lpstr>Échéancier!Impression_des_titres</vt:lpstr>
      <vt:lpstr>Échéancier!MontantPrêt</vt:lpstr>
      <vt:lpstr>Échéancier!NombreDePaiementsPlanifiés</vt:lpstr>
      <vt:lpstr>Échéancier!NomPrêteur</vt:lpstr>
      <vt:lpstr>Échéancier!PaiementProgrammé</vt:lpstr>
      <vt:lpstr>Échéancier!PaiementsParAn</vt:lpstr>
      <vt:lpstr>Échéancier!PaiementsSupp</vt:lpstr>
      <vt:lpstr>Échéancier!PériodePrêt</vt:lpstr>
      <vt:lpstr>Échéancier!Solde_Fin</vt:lpstr>
      <vt:lpstr>Échéancier!TauxIntérêt</vt:lpstr>
      <vt:lpstr>Échéancier!TitreColonne1</vt:lpstr>
      <vt:lpstr>Échéancier!TitreLigneRégion1..E9</vt:lpstr>
      <vt:lpstr>Échéancier!TitreLigneRégion2..I7</vt:lpstr>
      <vt:lpstr>Échéancier!TitreLigneRégion3..E9</vt:lpstr>
      <vt:lpstr>Échéancier!TitreLigneRégion4..H9</vt:lpstr>
    </vt:vector>
  </ap:TitlesOfParts>
  <ap:LinksUpToDate>false</ap:LinksUpToDate>
  <ap:SharedDoc>false</ap:SharedDoc>
  <ap:HyperlinksChanged>false</ap:HyperlinksChanged>
  <ap:AppVersion>16.0300</ap:AppVersion>
</ap: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2020-08-04T04:24:44Z</dcterms:created>
  <dcterms:modified xsi:type="dcterms:W3CDTF">2021-06-02T09:06:16Z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