
<file path=[Content_Types].xml><?xml version="1.0" encoding="utf-8"?>
<Types xmlns="http://schemas.openxmlformats.org/package/2006/content-types">
  <Default Extension="xml" ContentType="application/vnd.openxmlformats-package.core-properties+xml"/>
  <Default Extension="rels" ContentType="application/vnd.openxmlformats-package.relationships+xml"/>
  <Default Extension="bin" ContentType="application/vnd.openxmlformats-officedocument.spreadsheetml.printerSettings"/>
  <Override PartName="/docMetadata/LabelInfo.xml" ContentType="application/vnd.ms-office.classificationlabels+xml"/>
  <Override PartName="/xl/workbook.xml" ContentType="application/vnd.openxmlformats-officedocument.spreadsheetml.sheet.main+xml"/>
  <Override PartName="/customXml/item2.xml" ContentType="application/xml"/>
  <Override PartName="/customXml/itemProps21.xml" ContentType="application/vnd.openxmlformats-officedocument.customXmlProperties+xml"/>
  <Override PartName="/xl/theme/theme11.xml" ContentType="application/vnd.openxmlformats-officedocument.theme+xml"/>
  <Override PartName="/customXml/item12.xml" ContentType="application/xml"/>
  <Override PartName="/customXml/itemProps12.xml" ContentType="application/vnd.openxmlformats-officedocument.customXmlProperties+xml"/>
  <Override PartName="/xl/worksheets/sheet21.xml" ContentType="application/vnd.openxmlformats-officedocument.spreadsheetml.worksheet+xml"/>
  <Override PartName="/xl/drawings/drawing11.xml" ContentType="application/vnd.openxmlformats-officedocument.drawing+xml"/>
  <Override PartName="/xl/charts/chart11.xml" ContentType="application/vnd.openxmlformats-officedocument.drawingml.chart+xml"/>
  <Override PartName="/xl/worksheets/sheet12.xml" ContentType="application/vnd.openxmlformats-officedocument.spreadsheetml.worksheet+xml"/>
  <Override PartName="/xl/tables/table21.xml" ContentType="application/vnd.openxmlformats-officedocument.spreadsheetml.table+xml"/>
  <Override PartName="/xl/tables/table12.xml" ContentType="application/vnd.openxmlformats-officedocument.spreadsheetml.table+xml"/>
  <Override PartName="/xl/tables/table53.xml" ContentType="application/vnd.openxmlformats-officedocument.spreadsheetml.table+xml"/>
  <Override PartName="/xl/tables/table4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customXml/item33.xml" ContentType="application/xml"/>
  <Override PartName="/customXml/itemProps33.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microsoft.com/office/2020/02/relationships/classificationlabels" Target="/docMetadata/LabelInfo.xml" Id="rId2" /><Relationship Type="http://schemas.openxmlformats.org/officeDocument/2006/relationships/officeDocument" Target="/xl/workbook.xml" Id="rId1" /><Relationship Type="http://schemas.openxmlformats.org/officeDocument/2006/relationships/custom-properties" Target="/docProps/custom.xml" Id="rId5" /><Relationship Type="http://schemas.openxmlformats.org/officeDocument/2006/relationships/extended-properties" Target="/docProps/app.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0"/>
  <workbookPr filterPrivacy="1"/>
  <xr:revisionPtr revIDLastSave="0" documentId="13_ncr:1_{E8915F47-2438-4B4A-AD64-C6A6E55AAA20}" xr6:coauthVersionLast="47" xr6:coauthVersionMax="47" xr10:uidLastSave="{00000000-0000-0000-0000-000000000000}"/>
  <bookViews>
    <workbookView xWindow="-120" yWindow="-120" windowWidth="29040" windowHeight="17640" xr2:uid="{00000000-000D-0000-FFFF-FFFF00000000}"/>
  </bookViews>
  <sheets>
    <sheet name="Flux de trésorerie" sheetId="1" r:id="rId1"/>
    <sheet name="Graphique de flux de trésorerie" sheetId="2" r:id="rId2"/>
  </sheets>
  <definedNames>
    <definedName name="Date_Début">'Flux de trésorerie'!$C$4</definedName>
    <definedName name="Début_trésorerie">'Flux de trésorerie'!$C$8</definedName>
    <definedName name="_xlnm.Print_Titles" localSheetId="0">'Flux de trésorerie'!$7:$7</definedName>
    <definedName name="Minimum_trésorerie">'Flux de trésorerie'!$C$5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F17" i="1" l="1"/>
  <c r="D17" i="1"/>
  <c r="O5" i="1" l="1"/>
  <c r="N5" i="1"/>
  <c r="M5" i="1"/>
  <c r="L5" i="1"/>
  <c r="K5" i="1"/>
  <c r="J5" i="1"/>
  <c r="I5" i="1"/>
  <c r="H5" i="1"/>
  <c r="G5" i="1"/>
  <c r="F5" i="1"/>
  <c r="E5" i="1"/>
  <c r="D5" i="1"/>
  <c r="C4" i="1" l="1"/>
  <c r="P62" i="1" l="1"/>
  <c r="P61" i="1"/>
  <c r="P60" i="1"/>
  <c r="P59" i="1"/>
  <c r="P58" i="1"/>
  <c r="P57" i="1"/>
  <c r="C18" i="1" l="1"/>
  <c r="C54" i="1" s="1"/>
  <c r="D8" i="1" l="1"/>
  <c r="D18" i="1" s="1"/>
  <c r="E17" i="1" l="1"/>
  <c r="P11" i="1" l="1"/>
  <c r="P12" i="1"/>
  <c r="P13" i="1"/>
  <c r="P14" i="1"/>
  <c r="P15" i="1"/>
  <c r="P16" i="1"/>
  <c r="P49" i="1"/>
  <c r="P50" i="1"/>
  <c r="P51" i="1"/>
  <c r="P48" i="1"/>
  <c r="P22" i="1"/>
  <c r="P23" i="1"/>
  <c r="P24" i="1"/>
  <c r="P25" i="1"/>
  <c r="P26" i="1"/>
  <c r="P27" i="1"/>
  <c r="P28" i="1"/>
  <c r="P29" i="1"/>
  <c r="P30" i="1"/>
  <c r="P31" i="1"/>
  <c r="P32" i="1"/>
  <c r="P33" i="1"/>
  <c r="P34" i="1"/>
  <c r="P35" i="1"/>
  <c r="P36" i="1"/>
  <c r="P37" i="1"/>
  <c r="P38" i="1"/>
  <c r="P39" i="1"/>
  <c r="P40" i="1"/>
  <c r="P41" i="1"/>
  <c r="P42" i="1"/>
  <c r="P43" i="1"/>
  <c r="P44" i="1"/>
  <c r="P45" i="1"/>
  <c r="P21" i="1"/>
  <c r="G17" i="1"/>
  <c r="H17" i="1"/>
  <c r="I17" i="1"/>
  <c r="J17" i="1"/>
  <c r="K17" i="1"/>
  <c r="L17" i="1"/>
  <c r="M17" i="1"/>
  <c r="N17" i="1"/>
  <c r="O17" i="1"/>
  <c r="P52" i="1" l="1"/>
  <c r="D46" i="1"/>
  <c r="D53" i="1" s="1"/>
  <c r="D54" i="1" s="1"/>
  <c r="F46" i="1"/>
  <c r="F53" i="1" s="1"/>
  <c r="K46" i="1"/>
  <c r="K53" i="1" s="1"/>
  <c r="E46" i="1"/>
  <c r="E53" i="1" s="1"/>
  <c r="J46" i="1"/>
  <c r="J53" i="1" s="1"/>
  <c r="N46" i="1"/>
  <c r="N53" i="1" s="1"/>
  <c r="I46" i="1"/>
  <c r="I53" i="1" s="1"/>
  <c r="O46" i="1"/>
  <c r="O53" i="1" s="1"/>
  <c r="H46" i="1"/>
  <c r="H53" i="1" s="1"/>
  <c r="L46" i="1"/>
  <c r="L53" i="1" s="1"/>
  <c r="M46" i="1"/>
  <c r="M53" i="1" s="1"/>
  <c r="G46" i="1"/>
  <c r="G53" i="1" s="1"/>
  <c r="P17" i="1"/>
  <c r="P53" i="1" l="1"/>
  <c r="E8" i="1"/>
  <c r="E18" i="1" s="1"/>
  <c r="P46" i="1"/>
  <c r="E54" i="1" l="1"/>
  <c r="F8" i="1" s="1"/>
  <c r="F18" i="1" s="1"/>
  <c r="F54" i="1" s="1"/>
  <c r="G8" i="1" s="1"/>
  <c r="G18" i="1" s="1"/>
  <c r="G54" i="1" l="1"/>
  <c r="H8" i="1" s="1"/>
  <c r="H18" i="1" s="1"/>
  <c r="H54" i="1" l="1"/>
  <c r="I8" i="1" s="1"/>
  <c r="I18" i="1" s="1"/>
  <c r="I54" i="1" l="1"/>
  <c r="J8" i="1" s="1"/>
  <c r="J18" i="1" s="1"/>
  <c r="J54" i="1" l="1"/>
  <c r="K8" i="1" s="1"/>
  <c r="K18" i="1" s="1"/>
  <c r="K54" i="1" l="1"/>
  <c r="L8" i="1" s="1"/>
  <c r="L18" i="1" s="1"/>
  <c r="L54" i="1" l="1"/>
  <c r="M8" i="1" s="1"/>
  <c r="M18" i="1" s="1"/>
  <c r="M54" i="1" l="1"/>
  <c r="N8" i="1" s="1"/>
  <c r="N18" i="1" s="1"/>
  <c r="N54" i="1" l="1"/>
  <c r="O8" i="1" s="1"/>
  <c r="O18" i="1" s="1"/>
  <c r="O54" i="1" s="1"/>
</calcChain>
</file>

<file path=xl/sharedStrings.xml><?xml version="1.0" encoding="utf-8"?>
<sst xmlns="http://schemas.openxmlformats.org/spreadsheetml/2006/main" count="127" uniqueCount="69">
  <si>
    <t>ADATUM CORPORATION</t>
  </si>
  <si>
    <t>Prévision de trésorerie d’une petite entreprise</t>
  </si>
  <si>
    <t>Date de début</t>
  </si>
  <si>
    <t>Alerte minimum solde trésorerie</t>
  </si>
  <si>
    <t>Trésorerie disponible (début du mois)</t>
  </si>
  <si>
    <t>ENCAISSEMENTS</t>
  </si>
  <si>
    <t>Ventes au comptant</t>
  </si>
  <si>
    <t>Rendements et provisions</t>
  </si>
  <si>
    <t>Collections sur compte débiteurs</t>
  </si>
  <si>
    <t>Intérêt, autres revenus</t>
  </si>
  <si>
    <t>Produits du prêt</t>
  </si>
  <si>
    <t>Contributions propriétaire</t>
  </si>
  <si>
    <t>TOTAL ENCAISSEMENTS</t>
  </si>
  <si>
    <t>Trésorerie totale disponible</t>
  </si>
  <si>
    <t>Publicité</t>
  </si>
  <si>
    <t>Commissions et frais</t>
  </si>
  <si>
    <t>Main-d’œuvre contractuelle</t>
  </si>
  <si>
    <t>Régimes d’avantages sociaux</t>
  </si>
  <si>
    <t>Assurance (autres que la santé)</t>
  </si>
  <si>
    <t>Dépenses intérêt</t>
  </si>
  <si>
    <t>Ressources et fournitures (en variation stock)</t>
  </si>
  <si>
    <t>Repas et loisirs</t>
  </si>
  <si>
    <t>Intérêt d’emprunt immobilier</t>
  </si>
  <si>
    <t>Frais de bureau</t>
  </si>
  <si>
    <t>Autres dépenses intérêt</t>
  </si>
  <si>
    <t>Plan retraite et partage de profit</t>
  </si>
  <si>
    <t>Achats pour la revente</t>
  </si>
  <si>
    <t>Loyer ou location</t>
  </si>
  <si>
    <t>Loyer ou location: véhicules, équipements</t>
  </si>
  <si>
    <t>Réparations et entretien</t>
  </si>
  <si>
    <t>Fournitures (et non dans val)</t>
  </si>
  <si>
    <t>Taxes et licences</t>
  </si>
  <si>
    <t>Déplacements</t>
  </si>
  <si>
    <t>Eau, électricité et gaz</t>
  </si>
  <si>
    <t>Salaires (moins crédits emp.)</t>
  </si>
  <si>
    <t>Autres frais</t>
  </si>
  <si>
    <t>Divers</t>
  </si>
  <si>
    <t>SOUS-TOTAL</t>
  </si>
  <si>
    <t>Remboursement du capital d’un prêt</t>
  </si>
  <si>
    <t>Achats en capitaux</t>
  </si>
  <si>
    <t>Autres frais d’établissement</t>
  </si>
  <si>
    <t>Compte sous séquestre</t>
  </si>
  <si>
    <t>Retrait personnel du propriétaire</t>
  </si>
  <si>
    <t>TOTAL DÉCAISSEMENTS</t>
  </si>
  <si>
    <t>Trésorerie disponible (fin de mois)</t>
  </si>
  <si>
    <t>AUTRES DONNÉES D’EXPLOITATION</t>
  </si>
  <si>
    <t>Volume des ventes (dollars)</t>
  </si>
  <si>
    <t>Solde comptes clients</t>
  </si>
  <si>
    <t>Solde de mauvaises créances</t>
  </si>
  <si>
    <t>Inventaire disponible</t>
  </si>
  <si>
    <t>Comptes fournisseurs</t>
  </si>
  <si>
    <t>Amortissement</t>
  </si>
  <si>
    <t>Début</t>
  </si>
  <si>
    <t xml:space="preserve"> </t>
  </si>
  <si>
    <t>xx-mars</t>
  </si>
  <si>
    <t>xx-avr</t>
  </si>
  <si>
    <t>xx-mai</t>
  </si>
  <si>
    <t>xx-juin</t>
  </si>
  <si>
    <t>xx-juil</t>
  </si>
  <si>
    <t>xx-août</t>
  </si>
  <si>
    <t>xx-sept</t>
  </si>
  <si>
    <t>xx-oct</t>
  </si>
  <si>
    <t>xx-nov</t>
  </si>
  <si>
    <t>xx-déc</t>
  </si>
  <si>
    <t>Total</t>
  </si>
  <si>
    <t>Alerte de solde de trésorerie minimum :</t>
  </si>
  <si>
    <t>DÉCAISSEMENTS</t>
  </si>
  <si>
    <t>xx-janv</t>
  </si>
  <si>
    <t>xx-févr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</si>
</sst>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quot;_-;\-* #,##0\ &quot;€&quot;_-;_-* &quot;-&quot;\ &quot;€&quot;_-;_-@_-"/>
    <numFmt numFmtId="44" formatCode="_-* #,##0.00\ &quot;€&quot;_-;\-* #,##0.00\ &quot;€&quot;_-;_-* &quot;-&quot;??\ &quot;€&quot;_-;_-@_-"/>
    <numFmt numFmtId="164" formatCode="_(* #,##0_);_(* \(#,##0\);_(* &quot;-&quot;_);_(@_)"/>
    <numFmt numFmtId="165" formatCode="_(* #,##0.00_);_(* \(#,##0.00\);_(* &quot;-&quot;??_);_(@_)"/>
    <numFmt numFmtId="168" formatCode="#,##0\ &quot;€&quot;"/>
    <numFmt numFmtId="171" formatCode="mmmm"/>
  </numFmts>
  <fonts count="32">
    <font>
      <sz val="8"/>
      <name val="Arial"/>
      <family val="2"/>
    </font>
    <font>
      <sz val="11"/>
      <color theme="1"/>
      <name val="Arial"/>
      <family val="2"/>
      <charset val="134"/>
      <scheme val="minor"/>
    </font>
    <font>
      <sz val="10"/>
      <name val="Arial"/>
      <family val="2"/>
    </font>
    <font>
      <sz val="8"/>
      <name val="Arial"/>
      <family val="2"/>
    </font>
    <font>
      <sz val="8"/>
      <name val="Arial"/>
      <family val="2"/>
      <scheme val="minor"/>
    </font>
    <font>
      <sz val="10"/>
      <color indexed="8"/>
      <name val="Arial"/>
      <family val="2"/>
      <scheme val="minor"/>
    </font>
    <font>
      <b/>
      <sz val="10"/>
      <name val="Arial"/>
      <family val="2"/>
      <scheme val="minor"/>
    </font>
    <font>
      <sz val="10"/>
      <name val="Arial"/>
      <family val="2"/>
      <scheme val="minor"/>
    </font>
    <font>
      <b/>
      <sz val="22"/>
      <color theme="1" tint="0.249977111117893"/>
      <name val="Sitka Heading"/>
      <family val="2"/>
      <scheme val="major"/>
    </font>
    <font>
      <sz val="10"/>
      <color theme="0"/>
      <name val="Arial"/>
      <family val="2"/>
      <scheme val="minor"/>
    </font>
    <font>
      <b/>
      <sz val="10"/>
      <color theme="1" tint="0.14999847407452621"/>
      <name val="Arial"/>
      <family val="2"/>
      <scheme val="minor"/>
    </font>
    <font>
      <sz val="10"/>
      <color theme="1" tint="0.14999847407452621"/>
      <name val="Arial"/>
      <family val="2"/>
      <scheme val="minor"/>
    </font>
    <font>
      <sz val="8"/>
      <color theme="1" tint="0.14999847407452621"/>
      <name val="Arial"/>
      <family val="2"/>
      <scheme val="minor"/>
    </font>
    <font>
      <sz val="24"/>
      <name val="Arial"/>
      <family val="2"/>
      <scheme val="minor"/>
    </font>
    <font>
      <sz val="48"/>
      <color theme="4" tint="-0.499984740745262"/>
      <name val="Sitka Heading"/>
      <scheme val="major"/>
    </font>
    <font>
      <sz val="24"/>
      <color theme="4" tint="-0.499984740745262"/>
      <name val="Arial"/>
      <family val="2"/>
      <scheme val="minor"/>
    </font>
    <font>
      <sz val="18"/>
      <color theme="3"/>
      <name val="Sitka Heading"/>
      <family val="2"/>
      <charset val="134"/>
      <scheme val="major"/>
    </font>
    <font>
      <b/>
      <sz val="15"/>
      <color theme="3"/>
      <name val="Arial"/>
      <family val="2"/>
      <charset val="134"/>
      <scheme val="minor"/>
    </font>
    <font>
      <b/>
      <sz val="13"/>
      <color theme="3"/>
      <name val="Arial"/>
      <family val="2"/>
      <charset val="134"/>
      <scheme val="minor"/>
    </font>
    <font>
      <b/>
      <sz val="11"/>
      <color theme="3"/>
      <name val="Arial"/>
      <family val="2"/>
      <charset val="134"/>
      <scheme val="minor"/>
    </font>
    <font>
      <sz val="11"/>
      <color rgb="FF006100"/>
      <name val="Arial"/>
      <family val="2"/>
      <charset val="134"/>
      <scheme val="minor"/>
    </font>
    <font>
      <sz val="11"/>
      <color rgb="FF9C0006"/>
      <name val="Arial"/>
      <family val="2"/>
      <charset val="134"/>
      <scheme val="minor"/>
    </font>
    <font>
      <sz val="11"/>
      <color rgb="FF9C5700"/>
      <name val="Arial"/>
      <family val="2"/>
      <charset val="134"/>
      <scheme val="minor"/>
    </font>
    <font>
      <sz val="11"/>
      <color rgb="FF3F3F76"/>
      <name val="Arial"/>
      <family val="2"/>
      <charset val="134"/>
      <scheme val="minor"/>
    </font>
    <font>
      <b/>
      <sz val="11"/>
      <color rgb="FF3F3F3F"/>
      <name val="Arial"/>
      <family val="2"/>
      <charset val="134"/>
      <scheme val="minor"/>
    </font>
    <font>
      <b/>
      <sz val="11"/>
      <color rgb="FFFA7D00"/>
      <name val="Arial"/>
      <family val="2"/>
      <charset val="134"/>
      <scheme val="minor"/>
    </font>
    <font>
      <sz val="11"/>
      <color rgb="FFFA7D00"/>
      <name val="Arial"/>
      <family val="2"/>
      <charset val="134"/>
      <scheme val="minor"/>
    </font>
    <font>
      <b/>
      <sz val="11"/>
      <color theme="0"/>
      <name val="Arial"/>
      <family val="2"/>
      <charset val="134"/>
      <scheme val="minor"/>
    </font>
    <font>
      <sz val="11"/>
      <color rgb="FFFF0000"/>
      <name val="Arial"/>
      <family val="2"/>
      <charset val="134"/>
      <scheme val="minor"/>
    </font>
    <font>
      <i/>
      <sz val="11"/>
      <color rgb="FF7F7F7F"/>
      <name val="Arial"/>
      <family val="2"/>
      <charset val="134"/>
      <scheme val="minor"/>
    </font>
    <font>
      <b/>
      <sz val="11"/>
      <color theme="1"/>
      <name val="Arial"/>
      <family val="2"/>
      <charset val="134"/>
      <scheme val="minor"/>
    </font>
    <font>
      <sz val="11"/>
      <color theme="0"/>
      <name val="Arial"/>
      <family val="2"/>
      <charset val="134"/>
      <scheme val="minor"/>
    </font>
  </fonts>
  <fills count="4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lightUp">
        <bgColor theme="8" tint="0.79998168889431442"/>
      </patternFill>
    </fill>
    <fill>
      <patternFill patternType="solid">
        <fgColor theme="8" tint="0.599963377788628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6" tint="-0.749992370372631"/>
      </left>
      <right style="thin">
        <color theme="6" tint="-0.749992370372631"/>
      </right>
      <top style="thin">
        <color theme="6" tint="-0.749992370372631"/>
      </top>
      <bottom style="thin">
        <color theme="6" tint="-0.749992370372631"/>
      </bottom>
      <diagonal/>
    </border>
    <border>
      <left style="thin">
        <color theme="6" tint="-0.749992370372631"/>
      </left>
      <right style="thin">
        <color theme="6" tint="-0.749992370372631"/>
      </right>
      <top style="thin">
        <color theme="6" tint="-0.749992370372631"/>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alignment wrapText="1"/>
    </xf>
    <xf numFmtId="44" fontId="2"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2" fontId="3" fillId="0" borderId="0" applyFont="0" applyFill="0" applyBorder="0" applyAlignment="0" applyProtection="0"/>
    <xf numFmtId="9" fontId="3" fillId="0" borderId="0" applyFont="0" applyFill="0" applyBorder="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9" borderId="0" applyNumberFormat="0" applyBorder="0" applyAlignment="0" applyProtection="0"/>
    <xf numFmtId="0" fontId="21" fillId="10" borderId="0" applyNumberFormat="0" applyBorder="0" applyAlignment="0" applyProtection="0"/>
    <xf numFmtId="0" fontId="22" fillId="11" borderId="0" applyNumberFormat="0" applyBorder="0" applyAlignment="0" applyProtection="0"/>
    <xf numFmtId="0" fontId="23" fillId="12" borderId="11" applyNumberFormat="0" applyAlignment="0" applyProtection="0"/>
    <xf numFmtId="0" fontId="24" fillId="13" borderId="12" applyNumberFormat="0" applyAlignment="0" applyProtection="0"/>
    <xf numFmtId="0" fontId="25" fillId="13" borderId="11" applyNumberFormat="0" applyAlignment="0" applyProtection="0"/>
    <xf numFmtId="0" fontId="26" fillId="0" borderId="13" applyNumberFormat="0" applyFill="0" applyAlignment="0" applyProtection="0"/>
    <xf numFmtId="0" fontId="27" fillId="14" borderId="14" applyNumberFormat="0" applyAlignment="0" applyProtection="0"/>
    <xf numFmtId="0" fontId="28" fillId="0" borderId="0" applyNumberFormat="0" applyFill="0" applyBorder="0" applyAlignment="0" applyProtection="0"/>
    <xf numFmtId="0" fontId="3" fillId="15" borderId="15" applyNumberFormat="0" applyFont="0" applyAlignment="0" applyProtection="0"/>
    <xf numFmtId="0" fontId="29" fillId="0" borderId="0" applyNumberFormat="0" applyFill="0" applyBorder="0" applyAlignment="0" applyProtection="0"/>
    <xf numFmtId="0" fontId="30" fillId="0" borderId="16" applyNumberFormat="0" applyFill="0" applyAlignment="0" applyProtection="0"/>
    <xf numFmtId="0" fontId="3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cellStyleXfs>
  <cellXfs count="54">
    <xf numFmtId="0" fontId="0" fillId="0" borderId="0" xfId="0">
      <alignment wrapText="1"/>
    </xf>
    <xf numFmtId="0" fontId="4" fillId="0" borderId="0" xfId="0" applyFont="1" applyAlignment="1"/>
    <xf numFmtId="0" fontId="5" fillId="0" borderId="0" xfId="0" applyFont="1">
      <alignment wrapText="1"/>
    </xf>
    <xf numFmtId="0" fontId="4" fillId="0" borderId="0" xfId="0" applyFont="1">
      <alignment wrapText="1"/>
    </xf>
    <xf numFmtId="3" fontId="4" fillId="0" borderId="0" xfId="0" applyNumberFormat="1" applyFont="1">
      <alignment wrapText="1"/>
    </xf>
    <xf numFmtId="0" fontId="4" fillId="0" borderId="0" xfId="0" applyFont="1" applyAlignment="1">
      <alignment horizontal="center"/>
    </xf>
    <xf numFmtId="0" fontId="4" fillId="0" borderId="0" xfId="0" applyFont="1" applyAlignment="1">
      <alignment horizontal="left" vertical="center" wrapText="1" indent="2"/>
    </xf>
    <xf numFmtId="0" fontId="7" fillId="0" borderId="0" xfId="0" applyFont="1" applyAlignment="1">
      <alignment horizontal="left" wrapText="1" indent="1"/>
    </xf>
    <xf numFmtId="3" fontId="9" fillId="0" borderId="0" xfId="0" applyNumberFormat="1" applyFont="1" applyAlignment="1">
      <alignment horizontal="left" wrapText="1" indent="1"/>
    </xf>
    <xf numFmtId="0" fontId="8" fillId="0" borderId="0" xfId="0" applyFont="1" applyAlignment="1">
      <alignment horizontal="left" vertical="top" wrapText="1"/>
    </xf>
    <xf numFmtId="3" fontId="11" fillId="2" borderId="1" xfId="0" applyNumberFormat="1" applyFont="1" applyFill="1" applyBorder="1" applyAlignment="1">
      <alignment horizontal="center" vertical="center" wrapText="1"/>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lignment wrapText="1"/>
    </xf>
    <xf numFmtId="0" fontId="13" fillId="0" borderId="0" xfId="0" applyFont="1" applyAlignment="1">
      <alignment horizontal="center"/>
    </xf>
    <xf numFmtId="0" fontId="10" fillId="7" borderId="5" xfId="0" applyFont="1" applyFill="1" applyBorder="1" applyAlignment="1">
      <alignment horizontal="left" vertical="center" wrapText="1" indent="1"/>
    </xf>
    <xf numFmtId="3" fontId="11" fillId="0" borderId="0" xfId="0" applyNumberFormat="1" applyFont="1" applyAlignment="1" applyProtection="1">
      <alignment horizontal="center" vertical="center" wrapText="1"/>
      <protection locked="0"/>
    </xf>
    <xf numFmtId="0" fontId="10" fillId="7" borderId="6" xfId="0" applyFont="1" applyFill="1" applyBorder="1" applyAlignment="1">
      <alignment horizontal="left" vertical="center" wrapText="1" indent="1"/>
    </xf>
    <xf numFmtId="0" fontId="6" fillId="0" borderId="0" xfId="0" applyFont="1" applyAlignment="1">
      <alignment horizontal="left" wrapText="1" indent="1"/>
    </xf>
    <xf numFmtId="0" fontId="6" fillId="0" borderId="0" xfId="0" applyFont="1" applyAlignment="1">
      <alignment horizontal="left" vertical="center" wrapText="1" indent="1"/>
    </xf>
    <xf numFmtId="0" fontId="10" fillId="6" borderId="0" xfId="0" applyFont="1" applyFill="1" applyAlignment="1">
      <alignment horizontal="center" vertical="center" wrapText="1"/>
    </xf>
    <xf numFmtId="0" fontId="10" fillId="0" borderId="0" xfId="0" applyFont="1" applyAlignment="1">
      <alignment horizontal="left" vertical="center" wrapText="1" indent="1"/>
    </xf>
    <xf numFmtId="3" fontId="7" fillId="0" borderId="0" xfId="0" applyNumberFormat="1" applyFont="1" applyAlignment="1" applyProtection="1">
      <alignment horizontal="center" vertical="center" wrapText="1"/>
      <protection locked="0"/>
    </xf>
    <xf numFmtId="3" fontId="7" fillId="2" borderId="0" xfId="0" applyNumberFormat="1" applyFont="1" applyFill="1" applyAlignment="1">
      <alignment horizontal="center" vertical="center" wrapText="1"/>
    </xf>
    <xf numFmtId="3" fontId="7" fillId="5" borderId="0" xfId="0" applyNumberFormat="1" applyFont="1" applyFill="1" applyAlignment="1">
      <alignment horizontal="center" vertical="center" wrapText="1"/>
    </xf>
    <xf numFmtId="3" fontId="7" fillId="0" borderId="0" xfId="0" applyNumberFormat="1" applyFont="1" applyAlignment="1">
      <alignment horizontal="center" vertical="center" wrapText="1"/>
    </xf>
    <xf numFmtId="0" fontId="10" fillId="6" borderId="0" xfId="0" applyFont="1" applyFill="1" applyAlignment="1">
      <alignment horizontal="left" vertical="center" wrapText="1" indent="1"/>
    </xf>
    <xf numFmtId="0" fontId="11" fillId="6" borderId="0" xfId="0" applyFont="1" applyFill="1" applyAlignment="1">
      <alignment horizontal="center" vertical="center" wrapText="1"/>
    </xf>
    <xf numFmtId="0" fontId="11" fillId="0" borderId="0" xfId="0" applyFont="1" applyAlignment="1">
      <alignment horizontal="left" vertical="center" wrapText="1" indent="1"/>
    </xf>
    <xf numFmtId="3" fontId="11" fillId="5" borderId="0" xfId="0" applyNumberFormat="1" applyFont="1" applyFill="1" applyAlignment="1">
      <alignment horizontal="center" vertical="center" wrapText="1"/>
    </xf>
    <xf numFmtId="3" fontId="11" fillId="2" borderId="0" xfId="0" applyNumberFormat="1" applyFont="1" applyFill="1" applyAlignment="1">
      <alignment horizontal="center" vertical="center" wrapText="1"/>
    </xf>
    <xf numFmtId="0" fontId="10" fillId="3" borderId="0" xfId="0" applyFont="1" applyFill="1" applyAlignment="1">
      <alignment horizontal="left" vertical="center" wrapText="1" indent="1"/>
    </xf>
    <xf numFmtId="0" fontId="11" fillId="5" borderId="0" xfId="0" applyFont="1" applyFill="1" applyAlignment="1">
      <alignment horizontal="center" vertical="center" wrapText="1"/>
    </xf>
    <xf numFmtId="3"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4" borderId="0" xfId="0" applyFont="1" applyFill="1" applyAlignment="1">
      <alignment horizontal="center" vertical="center" wrapText="1"/>
    </xf>
    <xf numFmtId="3" fontId="11" fillId="4" borderId="0" xfId="0" applyNumberFormat="1" applyFont="1" applyFill="1" applyAlignment="1">
      <alignment horizontal="center" vertical="center" wrapText="1"/>
    </xf>
    <xf numFmtId="0" fontId="12" fillId="0" borderId="0" xfId="0" applyFont="1">
      <alignment wrapText="1"/>
    </xf>
    <xf numFmtId="0" fontId="10" fillId="0" borderId="1" xfId="0" applyFont="1" applyBorder="1" applyAlignment="1">
      <alignment horizontal="left" vertical="center" wrapText="1" indent="1"/>
    </xf>
    <xf numFmtId="3" fontId="11" fillId="5" borderId="1" xfId="0" applyNumberFormat="1" applyFont="1" applyFill="1" applyBorder="1" applyAlignment="1">
      <alignment horizontal="center" vertical="center" wrapText="1"/>
    </xf>
    <xf numFmtId="0" fontId="10" fillId="3" borderId="1" xfId="0" applyFont="1" applyFill="1" applyBorder="1" applyAlignment="1">
      <alignment horizontal="left" vertical="center" wrapText="1" indent="1"/>
    </xf>
    <xf numFmtId="3" fontId="11" fillId="7" borderId="5" xfId="0" applyNumberFormat="1" applyFont="1" applyFill="1" applyBorder="1" applyAlignment="1" applyProtection="1">
      <alignment horizontal="left" vertical="center" wrapText="1" indent="1"/>
      <protection locked="0"/>
    </xf>
    <xf numFmtId="0" fontId="10" fillId="8" borderId="0" xfId="0" applyFont="1" applyFill="1" applyAlignment="1">
      <alignment horizontal="left" vertical="center" wrapText="1" indent="1"/>
    </xf>
    <xf numFmtId="0" fontId="10" fillId="8" borderId="0" xfId="0" applyFont="1" applyFill="1" applyAlignment="1">
      <alignment horizontal="center" vertical="center" wrapText="1"/>
    </xf>
    <xf numFmtId="168" fontId="13" fillId="4" borderId="3" xfId="1" applyNumberFormat="1" applyFont="1" applyFill="1" applyBorder="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left" indent="1"/>
    </xf>
    <xf numFmtId="0" fontId="13" fillId="0" borderId="0" xfId="0" applyFont="1">
      <alignment wrapText="1"/>
    </xf>
    <xf numFmtId="0" fontId="13" fillId="4" borderId="2" xfId="0" applyFont="1" applyFill="1" applyBorder="1" applyAlignment="1">
      <alignment horizontal="left" vertical="center" wrapText="1" indent="2"/>
    </xf>
    <xf numFmtId="0" fontId="13" fillId="4" borderId="3" xfId="0" applyFont="1" applyFill="1" applyBorder="1" applyAlignment="1">
      <alignment horizontal="left" vertical="center" wrapText="1" indent="2"/>
    </xf>
    <xf numFmtId="17" fontId="11" fillId="7" borderId="7" xfId="0" applyNumberFormat="1" applyFont="1" applyFill="1" applyBorder="1" applyAlignment="1" applyProtection="1">
      <alignment horizontal="left" vertical="center" wrapText="1" indent="1"/>
      <protection locked="0"/>
    </xf>
    <xf numFmtId="17" fontId="10" fillId="6" borderId="0" xfId="0" applyNumberFormat="1" applyFont="1" applyFill="1" applyAlignment="1">
      <alignment horizontal="center" vertical="center" wrapText="1"/>
    </xf>
    <xf numFmtId="17" fontId="10" fillId="8" borderId="0" xfId="0" applyNumberFormat="1" applyFont="1" applyFill="1" applyAlignment="1">
      <alignment horizontal="center" vertical="center" wrapText="1"/>
    </xf>
    <xf numFmtId="171" fontId="10" fillId="6" borderId="0" xfId="0" applyNumberFormat="1" applyFont="1" applyFill="1" applyAlignment="1">
      <alignment horizontal="center" vertical="center"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2" builtinId="3" customBuiltin="1"/>
    <cellStyle name="Milliers [0]" xfId="3" builtinId="6" customBuiltin="1"/>
    <cellStyle name="Monétaire" xfId="1"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146">
    <dxf>
      <font>
        <color rgb="FFC00000"/>
      </font>
      <fill>
        <patternFill>
          <bgColor theme="8" tint="0.79998168889431442"/>
        </patternFill>
      </fill>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fill>
        <patternFill patternType="lightUp">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fill>
        <patternFill patternType="lightUp">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8"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minor"/>
      </font>
      <numFmt numFmtId="3" formatCode="#,##0"/>
      <fill>
        <patternFill patternType="lightUp">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lightUp">
          <fgColor indexed="64"/>
          <bgColor theme="8"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0"/>
        <color theme="1" tint="0.14999847407452621"/>
        <name val="Arial"/>
        <family val="2"/>
        <scheme val="minor"/>
      </font>
      <fill>
        <patternFill patternType="solid">
          <fgColor indexed="64"/>
          <bgColor theme="0"/>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Arial"/>
        <family val="2"/>
        <scheme val="minor"/>
      </font>
      <fill>
        <patternFill patternType="lightUp">
          <fgColor indexed="64"/>
          <bgColor theme="8"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0"/>
        <color theme="1" tint="0.14999847407452621"/>
        <name val="Arial"/>
        <family val="2"/>
        <scheme val="minor"/>
      </font>
      <fill>
        <patternFill patternType="solid">
          <fgColor indexed="64"/>
          <bgColor theme="0"/>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numFmt numFmtId="3" formatCode="#,##0"/>
      <fill>
        <patternFill patternType="lightUp">
          <fgColor indexed="64"/>
          <bgColor theme="8"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0"/>
        <color theme="1" tint="0.14999847407452621"/>
        <name val="Arial"/>
        <family val="2"/>
        <scheme val="minor"/>
      </font>
      <fill>
        <patternFill patternType="solid">
          <fgColor indexed="64"/>
          <bgColor theme="0"/>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fill>
        <patternFill patternType="lightUp">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0.14999847407452621"/>
        <name val="Arial"/>
        <family val="2"/>
        <scheme val="minor"/>
      </font>
      <alignment horizontal="left" vertical="center" textRotation="0" wrapText="1" indent="1" justifyLastLine="0" shrinkToFit="0" readingOrder="0"/>
    </dxf>
    <dxf>
      <font>
        <strike val="0"/>
        <outline val="0"/>
        <shadow val="0"/>
        <u val="none"/>
        <vertAlign val="baseline"/>
        <sz val="10"/>
        <color theme="1" tint="0.14999847407452621"/>
        <name val="Arial"/>
        <family val="2"/>
        <scheme val="minor"/>
      </font>
      <numFmt numFmtId="169" formatCode="mmm/yy"/>
      <alignment horizontal="left" vertical="center" textRotation="0" wrapText="1" indent="1" justifyLastLine="0" shrinkToFit="0" readingOrder="0"/>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10"/>
        <color theme="1" tint="0.14999847407452621"/>
        <name val="Arial"/>
        <family val="2"/>
        <scheme val="minor"/>
      </font>
      <numFmt numFmtId="169" formatCode="mmm/yy"/>
      <alignment horizontal="left" vertical="center" textRotation="0" wrapText="1" indent="1" justifyLastLine="0" shrinkToFit="0" readingOrder="0"/>
    </dxf>
    <dxf>
      <font>
        <b/>
        <i val="0"/>
        <strike val="0"/>
        <condense val="0"/>
        <extend val="0"/>
        <outline val="0"/>
        <shadow val="0"/>
        <u val="none"/>
        <vertAlign val="baseline"/>
        <sz val="10"/>
        <color theme="1" tint="0.14999847407452621"/>
        <name val="Arial"/>
        <family val="2"/>
        <scheme val="minor"/>
      </font>
      <numFmt numFmtId="169" formatCode="mmm/yy"/>
      <fill>
        <patternFill patternType="solid">
          <fgColor indexed="64"/>
          <bgColor theme="1" tint="0.499984740745262"/>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Arial"/>
        <family val="2"/>
        <scheme val="minor"/>
      </font>
      <numFmt numFmtId="3" formatCode="#,##0"/>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tint="0.14999847407452621"/>
        <name val="Arial"/>
        <family val="2"/>
        <scheme val="minor"/>
      </font>
      <alignment horizontal="left" vertical="center" textRotation="0" wrapText="1" indent="1"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14999847407452621"/>
        <name val="Arial"/>
        <family val="2"/>
        <scheme val="minor"/>
      </font>
      <alignment horizontal="left" vertical="center" textRotation="0" wrapText="1" indent="1"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1" tint="0.14999847407452621"/>
        <name val="Arial"/>
        <family val="2"/>
        <scheme val="minor"/>
      </font>
      <fill>
        <patternFill patternType="solid">
          <fgColor indexed="64"/>
          <bgColor theme="8" tint="0.5999633777886288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Arial"/>
        <family val="2"/>
        <scheme val="minor"/>
      </font>
      <alignment horizontal="left" vertical="center" textRotation="0" wrapText="1" indent="1" justifyLastLine="0" shrinkToFit="0" readingOrder="0"/>
    </dxf>
    <dxf>
      <font>
        <strike val="0"/>
        <outline val="0"/>
        <shadow val="0"/>
        <u val="none"/>
        <vertAlign val="baseline"/>
        <sz val="10"/>
        <color theme="1" tint="0.14999847407452621"/>
        <name val="Arial"/>
        <family val="2"/>
        <scheme val="minor"/>
      </font>
      <numFmt numFmtId="3" formatCode="#,##0"/>
      <alignment horizontal="left" vertical="center" textRotation="0" wrapText="1" indent="1" justifyLastLine="0" shrinkToFit="0" readingOrder="0"/>
    </dxf>
    <dxf>
      <border outline="0">
        <left style="thin">
          <color indexed="64"/>
        </left>
        <right style="thin">
          <color indexed="64"/>
        </right>
        <top style="thin">
          <color indexed="64"/>
        </top>
      </border>
    </dxf>
    <dxf>
      <font>
        <b val="0"/>
        <i val="0"/>
        <strike val="0"/>
        <condense val="0"/>
        <extend val="0"/>
        <outline val="0"/>
        <shadow val="0"/>
        <u val="none"/>
        <vertAlign val="baseline"/>
        <sz val="10"/>
        <color theme="1" tint="0.14999847407452621"/>
        <name val="Arial"/>
        <family val="2"/>
        <scheme val="minor"/>
      </font>
      <numFmt numFmtId="3" formatCode="#,##0"/>
      <alignment horizontal="left" vertical="center" textRotation="0" wrapText="1" indent="1"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8" tint="0.59996337778862885"/>
        </patternFill>
      </fill>
      <alignment horizontal="left" vertical="center" textRotation="0" wrapText="1" indent="1"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minor"/>
      </font>
      <numFmt numFmtId="169" formatCode="mmm/yy"/>
      <fill>
        <patternFill patternType="solid">
          <fgColor indexed="64"/>
          <bgColor theme="0" tint="-4.9989318521683403E-2"/>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tint="0.14999847407452621"/>
        <name val="Arial"/>
        <family val="2"/>
        <scheme val="minor"/>
      </font>
      <numFmt numFmtId="169" formatCode="mmm/yy"/>
      <fill>
        <patternFill patternType="solid">
          <fgColor indexed="64"/>
          <bgColor theme="8" tint="0.599963377788628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tint="0.14999847407452621"/>
        <name val="Arial"/>
        <family val="2"/>
        <scheme val="minor"/>
      </font>
      <fill>
        <patternFill patternType="none">
          <fgColor indexed="64"/>
          <bgColor indexed="65"/>
        </patternFill>
      </fill>
      <alignment horizontal="left" vertical="center" textRotation="0" wrapText="1" indent="1" justifyLastLine="0" shrinkToFit="0" readingOrder="0"/>
      <protection locked="1" hidden="0"/>
    </dxf>
    <dxf>
      <font>
        <strike val="0"/>
        <outline val="0"/>
        <shadow val="0"/>
        <u val="none"/>
        <vertAlign val="baseline"/>
        <sz val="10"/>
        <color theme="1" tint="0.14999847407452621"/>
        <name val="Arial"/>
        <family val="2"/>
        <scheme val="minor"/>
      </font>
      <numFmt numFmtId="3" formatCode="#,##0"/>
      <alignment horizontal="left" vertical="center" textRotation="0" wrapText="1" indent="1" justifyLastLine="0" shrinkToFit="0" readingOrder="0"/>
    </dxf>
    <dxf>
      <border outline="0">
        <left style="thin">
          <color indexed="64"/>
        </left>
        <right style="thin">
          <color indexed="64"/>
        </right>
        <top style="thin">
          <color indexed="64"/>
        </top>
      </border>
    </dxf>
    <dxf>
      <font>
        <b val="0"/>
        <i val="0"/>
        <strike val="0"/>
        <condense val="0"/>
        <extend val="0"/>
        <outline val="0"/>
        <shadow val="0"/>
        <u val="none"/>
        <vertAlign val="baseline"/>
        <sz val="10"/>
        <color theme="1" tint="0.14999847407452621"/>
        <name val="Arial"/>
        <family val="2"/>
        <scheme val="minor"/>
      </font>
      <numFmt numFmtId="3" formatCode="#,##0"/>
      <alignment horizontal="left" vertical="center" textRotation="0" wrapText="1" indent="1"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1" tint="0.14999847407452621"/>
        <name val="Arial"/>
        <family val="2"/>
        <scheme val="minor"/>
      </font>
      <numFmt numFmtId="3" formatCode="#,##0"/>
      <fill>
        <patternFill patternType="solid">
          <fgColor indexed="64"/>
          <bgColor theme="8" tint="0.59996337778862885"/>
        </patternFill>
      </fill>
      <alignment horizontal="left" vertical="center" textRotation="0" wrapText="1" indent="1" justifyLastLine="0" shrinkToFit="0" readingOrder="0"/>
    </dxf>
    <dxf>
      <font>
        <b/>
        <i val="0"/>
      </font>
    </dxf>
    <dxf>
      <fill>
        <patternFill>
          <bgColor theme="0" tint="-4.9989318521683403E-2"/>
        </patternFill>
      </fill>
    </dxf>
    <dxf>
      <font>
        <b/>
        <i val="0"/>
        <color auto="1"/>
      </font>
      <fill>
        <patternFill>
          <bgColor theme="8" tint="0.5999633777886288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résorerie" pivot="0" count="4" xr9:uid="{3973EF6A-B0C6-494A-AB23-DAB401262EA5}">
      <tableStyleElement type="wholeTable" dxfId="145"/>
      <tableStyleElement type="headerRow" dxfId="144"/>
      <tableStyleElement type="totalRow" dxfId="143"/>
      <tableStyleElement type="firstTotalCell" dxfId="14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DDDDD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CCFF"/>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2.xml" Id="rId8" /><Relationship Type="http://schemas.openxmlformats.org/officeDocument/2006/relationships/theme" Target="/xl/theme/theme11.xml" Id="rId3" /><Relationship Type="http://schemas.openxmlformats.org/officeDocument/2006/relationships/customXml" Target="/customXml/item12.xml" Id="rId7" /><Relationship Type="http://schemas.openxmlformats.org/officeDocument/2006/relationships/worksheet" Target="/xl/worksheets/sheet21.xml" Id="rId2" /><Relationship Type="http://schemas.openxmlformats.org/officeDocument/2006/relationships/worksheet" Target="/xl/worksheets/sheet12.xml" Id="rId1" /><Relationship Type="http://schemas.openxmlformats.org/officeDocument/2006/relationships/calcChain" Target="/xl/calcChain.xml" Id="rId6" /><Relationship Type="http://schemas.openxmlformats.org/officeDocument/2006/relationships/sharedStrings" Target="/xl/sharedStrings.xml" Id="rId5" /><Relationship Type="http://schemas.openxmlformats.org/officeDocument/2006/relationships/styles" Target="/xl/styles.xml" Id="rId4" /><Relationship Type="http://schemas.openxmlformats.org/officeDocument/2006/relationships/customXml" Target="/customXml/item33.xml" Id="rId9" /></Relationships>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2400" b="0" i="0" u="none" strike="noStrike" baseline="0">
                <a:solidFill>
                  <a:schemeClr val="tx2">
                    <a:lumMod val="75000"/>
                  </a:schemeClr>
                </a:solidFill>
                <a:effectLst/>
                <a:latin typeface="Sitka Heading"/>
                <a:ea typeface="Sitka Heading"/>
                <a:cs typeface="Sitka Heading"/>
              </a:defRPr>
            </a:pPr>
            <a:r>
              <a:rPr lang="en-US">
                <a:latin typeface="Arial" panose="020B0604020202020204" pitchFamily="34" charset="0"/>
                <a:cs typeface="Arial" panose="020B0604020202020204" pitchFamily="34" charset="0"/>
              </a:rPr>
              <a:t>ADATUM CORPORATION</a:t>
            </a:r>
            <a:br>
              <a:rPr lang="en-US"/>
            </a:br>
            <a:r>
              <a:rPr lang="en-US" sz="4800"/>
              <a:t>Prévision de trésorerie</a:t>
            </a:r>
          </a:p>
        </c:rich>
      </c:tx>
      <c:layout>
        <c:manualLayout>
          <c:xMode val="edge"/>
          <c:yMode val="edge"/>
          <c:x val="8.7885020865898264E-2"/>
          <c:y val="4.4889207338918068E-2"/>
        </c:manualLayout>
      </c:layout>
      <c:overlay val="0"/>
    </c:title>
    <c:autoTitleDeleted val="0"/>
    <c:plotArea>
      <c:layout>
        <c:manualLayout>
          <c:layoutTarget val="inner"/>
          <c:xMode val="edge"/>
          <c:yMode val="edge"/>
          <c:x val="9.7332865859300052E-2"/>
          <c:y val="0.26297932022775955"/>
          <c:w val="0.84327786948709338"/>
          <c:h val="0.52308481526934003"/>
        </c:manualLayout>
      </c:layout>
      <c:barChart>
        <c:barDir val="col"/>
        <c:grouping val="clustered"/>
        <c:varyColors val="0"/>
        <c:ser>
          <c:idx val="0"/>
          <c:order val="0"/>
          <c:tx>
            <c:v>Prévision de trésorerie</c:v>
          </c:tx>
          <c:invertIfNegative val="0"/>
          <c:cat>
            <c:strRef>
              <c:f>'Flux de trésorerie'!$C$7:$O$7</c:f>
              <c:strCache>
                <c:ptCount val="13"/>
                <c:pt idx="0">
                  <c:v>Début</c:v>
                </c:pt>
                <c:pt idx="1">
                  <c:v>xx-janv</c:v>
                </c:pt>
                <c:pt idx="2">
                  <c:v>xx-févr</c:v>
                </c:pt>
                <c:pt idx="3">
                  <c:v>xx-mars</c:v>
                </c:pt>
                <c:pt idx="4">
                  <c:v>xx-avr</c:v>
                </c:pt>
                <c:pt idx="5">
                  <c:v>xx-mai</c:v>
                </c:pt>
                <c:pt idx="6">
                  <c:v>xx-juin</c:v>
                </c:pt>
                <c:pt idx="7">
                  <c:v>xx-juil</c:v>
                </c:pt>
                <c:pt idx="8">
                  <c:v>xx-août</c:v>
                </c:pt>
                <c:pt idx="9">
                  <c:v>xx-sept</c:v>
                </c:pt>
                <c:pt idx="10">
                  <c:v>xx-oct</c:v>
                </c:pt>
                <c:pt idx="11">
                  <c:v>xx-nov</c:v>
                </c:pt>
                <c:pt idx="12">
                  <c:v>xx-déc</c:v>
                </c:pt>
              </c:strCache>
            </c:strRef>
          </c:cat>
          <c:val>
            <c:numRef>
              <c:f>'Flux de trésorerie'!$C$54:$O$54</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170E-4586-9BA1-20653FE14EBD}"/>
            </c:ext>
          </c:extLst>
        </c:ser>
        <c:dLbls>
          <c:showLegendKey val="0"/>
          <c:showVal val="0"/>
          <c:showCatName val="0"/>
          <c:showSerName val="0"/>
          <c:showPercent val="0"/>
          <c:showBubbleSize val="0"/>
        </c:dLbls>
        <c:gapWidth val="150"/>
        <c:axId val="149172224"/>
        <c:axId val="165924864"/>
      </c:barChart>
      <c:lineChart>
        <c:grouping val="standard"/>
        <c:varyColors val="0"/>
        <c:ser>
          <c:idx val="1"/>
          <c:order val="1"/>
          <c:tx>
            <c:v>Alerte de trésorerie minimale disponible</c:v>
          </c:tx>
          <c:spPr>
            <a:ln>
              <a:solidFill>
                <a:schemeClr val="accent1"/>
              </a:solidFill>
            </a:ln>
            <a:effectLst/>
          </c:spPr>
          <c:marker>
            <c:spPr>
              <a:solidFill>
                <a:schemeClr val="accent1"/>
              </a:solidFill>
              <a:ln>
                <a:noFill/>
              </a:ln>
              <a:effectLst/>
            </c:spPr>
          </c:marker>
          <c:cat>
            <c:strRef>
              <c:f>'Flux de trésorerie'!$C$7:$O$7</c:f>
              <c:strCache>
                <c:ptCount val="13"/>
                <c:pt idx="0">
                  <c:v>Début</c:v>
                </c:pt>
                <c:pt idx="1">
                  <c:v>xx-janv</c:v>
                </c:pt>
                <c:pt idx="2">
                  <c:v>xx-févr</c:v>
                </c:pt>
                <c:pt idx="3">
                  <c:v>xx-mars</c:v>
                </c:pt>
                <c:pt idx="4">
                  <c:v>xx-avr</c:v>
                </c:pt>
                <c:pt idx="5">
                  <c:v>xx-mai</c:v>
                </c:pt>
                <c:pt idx="6">
                  <c:v>xx-juin</c:v>
                </c:pt>
                <c:pt idx="7">
                  <c:v>xx-juil</c:v>
                </c:pt>
                <c:pt idx="8">
                  <c:v>xx-août</c:v>
                </c:pt>
                <c:pt idx="9">
                  <c:v>xx-sept</c:v>
                </c:pt>
                <c:pt idx="10">
                  <c:v>xx-oct</c:v>
                </c:pt>
                <c:pt idx="11">
                  <c:v>xx-nov</c:v>
                </c:pt>
                <c:pt idx="12">
                  <c:v>xx-déc</c:v>
                </c:pt>
              </c:strCache>
            </c:strRef>
          </c:cat>
          <c:val>
            <c:numRef>
              <c:f>'Flux de trésorerie'!$C$5:$O$5</c:f>
              <c:numCache>
                <c:formatCode>#,##0</c:formatCode>
                <c:ptCount val="13"/>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170E-4586-9BA1-20653FE14EBD}"/>
            </c:ext>
          </c:extLst>
        </c:ser>
        <c:dLbls>
          <c:showLegendKey val="0"/>
          <c:showVal val="0"/>
          <c:showCatName val="0"/>
          <c:showSerName val="0"/>
          <c:showPercent val="0"/>
          <c:showBubbleSize val="0"/>
        </c:dLbls>
        <c:marker val="1"/>
        <c:smooth val="0"/>
        <c:axId val="149172224"/>
        <c:axId val="165924864"/>
      </c:lineChart>
      <c:catAx>
        <c:axId val="149172224"/>
        <c:scaling>
          <c:orientation val="minMax"/>
        </c:scaling>
        <c:delete val="0"/>
        <c:axPos val="b"/>
        <c:title>
          <c:tx>
            <c:rich>
              <a:bodyPr/>
              <a:lstStyle/>
              <a:p>
                <a:pPr>
                  <a:defRPr sz="1600" b="0"/>
                </a:pPr>
                <a:r>
                  <a:rPr lang="en-US" sz="1600" b="0"/>
                  <a:t>Période</a:t>
                </a:r>
              </a:p>
            </c:rich>
          </c:tx>
          <c:layout>
            <c:manualLayout>
              <c:xMode val="edge"/>
              <c:yMode val="edge"/>
              <c:x val="0.46837054532611028"/>
              <c:y val="0.89429803044091216"/>
            </c:manualLayout>
          </c:layout>
          <c:overlay val="0"/>
        </c:title>
        <c:numFmt formatCode="General" sourceLinked="1"/>
        <c:majorTickMark val="out"/>
        <c:minorTickMark val="none"/>
        <c:tickLblPos val="nextTo"/>
        <c:txPr>
          <a:bodyPr rot="-2700000" vert="horz"/>
          <a:lstStyle/>
          <a:p>
            <a:pPr>
              <a:defRPr b="0">
                <a:solidFill>
                  <a:sysClr val="windowText" lastClr="000000"/>
                </a:solidFill>
              </a:defRPr>
            </a:pPr>
            <a:endParaRPr lang="fr-FR"/>
          </a:p>
        </c:txPr>
        <c:crossAx val="165924864"/>
        <c:crosses val="autoZero"/>
        <c:auto val="1"/>
        <c:lblAlgn val="ctr"/>
        <c:lblOffset val="100"/>
        <c:tickLblSkip val="1"/>
        <c:tickMarkSkip val="1"/>
        <c:noMultiLvlLbl val="0"/>
      </c:catAx>
      <c:valAx>
        <c:axId val="165924864"/>
        <c:scaling>
          <c:orientation val="minMax"/>
          <c:max val="10"/>
        </c:scaling>
        <c:delete val="0"/>
        <c:axPos val="l"/>
        <c:majorGridlines/>
        <c:title>
          <c:tx>
            <c:rich>
              <a:bodyPr/>
              <a:lstStyle/>
              <a:p>
                <a:pPr>
                  <a:defRPr sz="1600" b="0"/>
                </a:pPr>
                <a:r>
                  <a:rPr lang="en-US" sz="1600" b="0"/>
                  <a:t>Trésorerie disponible</a:t>
                </a:r>
              </a:p>
            </c:rich>
          </c:tx>
          <c:layout>
            <c:manualLayout>
              <c:xMode val="edge"/>
              <c:yMode val="edge"/>
              <c:x val="2.6307888288611744E-2"/>
              <c:y val="0.42668165365392979"/>
            </c:manualLayout>
          </c:layout>
          <c:overlay val="0"/>
        </c:title>
        <c:numFmt formatCode="#,##0" sourceLinked="1"/>
        <c:majorTickMark val="out"/>
        <c:minorTickMark val="none"/>
        <c:tickLblPos val="nextTo"/>
        <c:txPr>
          <a:bodyPr rot="0" vert="horz"/>
          <a:lstStyle/>
          <a:p>
            <a:pPr>
              <a:defRPr/>
            </a:pPr>
            <a:endParaRPr lang="fr-FR"/>
          </a:p>
        </c:txPr>
        <c:crossAx val="149172224"/>
        <c:crosses val="autoZero"/>
        <c:crossBetween val="between"/>
      </c:valAx>
    </c:plotArea>
    <c:legend>
      <c:legendPos val="r"/>
      <c:layout>
        <c:manualLayout>
          <c:xMode val="edge"/>
          <c:yMode val="edge"/>
          <c:x val="0.71714886976491976"/>
          <c:y val="5.627642140085827E-2"/>
          <c:w val="0.23514257058734644"/>
          <c:h val="8.9770354906054298E-2"/>
        </c:manualLayout>
      </c:layout>
      <c:overlay val="0"/>
      <c:txPr>
        <a:bodyPr/>
        <a:lstStyle/>
        <a:p>
          <a:pPr>
            <a:defRPr sz="1100">
              <a:solidFill>
                <a:sysClr val="windowText" lastClr="000000"/>
              </a:solidFill>
              <a:latin typeface="Arial"/>
              <a:ea typeface="Arial"/>
              <a:cs typeface="Arial"/>
            </a:defRPr>
          </a:pPr>
          <a:endParaRPr lang="fr-FR"/>
        </a:p>
      </c:txPr>
    </c:legend>
    <c:plotVisOnly val="1"/>
    <c:dispBlanksAs val="gap"/>
    <c:showDLblsOverMax val="0"/>
  </c:chart>
  <c:spPr>
    <a:ln w="9525">
      <a:solidFill>
        <a:schemeClr val="tx1">
          <a:lumMod val="75000"/>
          <a:lumOff val="25000"/>
        </a:schemeClr>
      </a:solidFill>
      <a:round/>
    </a:ln>
  </c:spPr>
  <c:printSettings>
    <c:headerFooter alignWithMargins="0"/>
    <c:pageMargins b="1" l="0.75000000000000011" r="0.75000000000000011" t="1" header="0.5" footer="0.5"/>
    <c:pageSetup orientation="landscape"/>
  </c:printSettings>
</c:chartSpace>
</file>

<file path=xl/drawings/_rels/drawing11.xml.rels>&#65279;<?xml version="1.0" encoding="utf-8"?><Relationships xmlns="http://schemas.openxmlformats.org/package/2006/relationships"><Relationship Type="http://schemas.openxmlformats.org/officeDocument/2006/relationships/chart" Target="/xl/charts/chart11.xml" Id="rId1" /></Relationships>
</file>

<file path=xl/drawings/drawing11.xml><?xml version="1.0" encoding="utf-8"?>
<xdr:wsDr xmlns:xdr="http://schemas.openxmlformats.org/drawingml/2006/spreadsheetDrawing" xmlns:a="http://schemas.openxmlformats.org/drawingml/2006/main">
  <xdr:twoCellAnchor editAs="oneCell">
    <xdr:from>
      <xdr:col>1</xdr:col>
      <xdr:colOff>4939</xdr:colOff>
      <xdr:row>2</xdr:row>
      <xdr:rowOff>191909</xdr:rowOff>
    </xdr:from>
    <xdr:to>
      <xdr:col>11</xdr:col>
      <xdr:colOff>1053078</xdr:colOff>
      <xdr:row>28</xdr:row>
      <xdr:rowOff>214312</xdr:rowOff>
    </xdr:to>
    <xdr:graphicFrame macro="">
      <xdr:nvGraphicFramePr>
        <xdr:cNvPr id="4098" name="Graphique 2" descr="Le graphique combiné montre l’Alerte minimale de trésorerie disponible et Projection de flux de trésorerie ">
          <a:extLst>
            <a:ext uri="{FF2B5EF4-FFF2-40B4-BE49-F238E27FC236}">
              <a16:creationId xmlns:a16="http://schemas.microsoft.com/office/drawing/2014/main" id="{00000000-0008-0000-01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8D09BB-34D3-4AF7-9031-3D6DF1158C56}" name="Encaissements" displayName="Encaissements" ref="B10:P17" totalsRowCount="1" headerRowDxfId="141" dataDxfId="139" totalsRowDxfId="137" headerRowBorderDxfId="140" tableBorderDxfId="138">
  <autoFilter ref="B10:P16" xr:uid="{CFC3E0DF-7E01-43B0-81AC-B970BB27AC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5B785BA6-709A-4A26-97A8-620F1A41A744}" name="ENCAISSEMENTS" totalsRowLabel="TOTAL ENCAISSEMENTS" dataDxfId="136" totalsRowDxfId="100"/>
    <tableColumn id="2" xr3:uid="{91C2B6BC-11DB-4F7F-A837-AA987D387048}" name=" " dataDxfId="14" totalsRowDxfId="99"/>
    <tableColumn id="3" xr3:uid="{EAFC92A7-99F7-4058-BE5D-3FCB3E5080BC}" name="xx-janv" totalsRowFunction="custom" dataDxfId="13" totalsRowDxfId="98">
      <totalsRowFormula>SUM(D11,D13:D16,(D12*-1))</totalsRowFormula>
    </tableColumn>
    <tableColumn id="4" xr3:uid="{DF5F164F-FD23-4AAA-A7A5-55E2EA3129E5}" name="xx-févr" totalsRowFunction="custom" dataDxfId="12" totalsRowDxfId="97">
      <totalsRowFormula>SUM(E11,E13:E16,(E12*-1))</totalsRowFormula>
    </tableColumn>
    <tableColumn id="5" xr3:uid="{475C154A-8FF3-4B3F-858C-11CB0D071C8E}" name="xx-mars" totalsRowFunction="custom" dataDxfId="11" totalsRowDxfId="96">
      <totalsRowFormula>SUM(F11,F13:F16,(F12*-1))</totalsRowFormula>
    </tableColumn>
    <tableColumn id="6" xr3:uid="{A4A81A2E-5A80-49FF-B0C7-C3FD322D8328}" name="xx-avr" totalsRowFunction="custom" dataDxfId="10" totalsRowDxfId="95">
      <totalsRowFormula>SUM(G11,G13:G16,(G12*-1))</totalsRowFormula>
    </tableColumn>
    <tableColumn id="7" xr3:uid="{057ACB0A-F039-4246-886D-E108CD9A4C27}" name="xx-mai" totalsRowFunction="custom" dataDxfId="9" totalsRowDxfId="94">
      <totalsRowFormula>SUM(H11,H13:H16,(H12*-1))</totalsRowFormula>
    </tableColumn>
    <tableColumn id="8" xr3:uid="{02E2AB04-F8F4-47DA-9626-D1BA6BAAB183}" name="xx-juin" totalsRowFunction="custom" dataDxfId="8" totalsRowDxfId="93">
      <totalsRowFormula>SUM(I11,I13:I16,(I12*-1))</totalsRowFormula>
    </tableColumn>
    <tableColumn id="9" xr3:uid="{2E77A184-8560-4584-B7AB-3C29EF58CFEB}" name="xx-juil" totalsRowFunction="custom" dataDxfId="7" totalsRowDxfId="92">
      <totalsRowFormula>SUM(J11,J13:J16,(J12*-1))</totalsRowFormula>
    </tableColumn>
    <tableColumn id="10" xr3:uid="{AF505866-741F-472B-9321-9C1FE0A0C8BB}" name="xx-août" totalsRowFunction="custom" dataDxfId="6" totalsRowDxfId="91">
      <totalsRowFormula>SUM(K11,K13:K16,(K12*-1))</totalsRowFormula>
    </tableColumn>
    <tableColumn id="11" xr3:uid="{86A5EB5F-CB3E-4435-B329-D75D16031EC4}" name="xx-sept" totalsRowFunction="custom" dataDxfId="5" totalsRowDxfId="90">
      <totalsRowFormula>SUM(L11,L13:L16,(L12*-1))</totalsRowFormula>
    </tableColumn>
    <tableColumn id="12" xr3:uid="{0CF60FD3-7405-45F1-9261-F99C8D40410D}" name="xx-oct" totalsRowFunction="custom" dataDxfId="4" totalsRowDxfId="89">
      <totalsRowFormula>SUM(M11,M13:M16,(M12*-1))</totalsRowFormula>
    </tableColumn>
    <tableColumn id="13" xr3:uid="{A9F2F9CA-E616-4FB8-B375-9D72A3A2306E}" name="xx-nov" totalsRowFunction="custom" dataDxfId="3" totalsRowDxfId="88">
      <totalsRowFormula>SUM(N11,N13:N16,(N12*-1))</totalsRowFormula>
    </tableColumn>
    <tableColumn id="14" xr3:uid="{8339EBEE-BBEA-46CE-BCF2-D019FBC764EA}" name="xx-déc" totalsRowFunction="custom" dataDxfId="2" totalsRowDxfId="87">
      <totalsRowFormula>SUM(O11,O13:O16,(O12*-1))</totalsRowFormula>
    </tableColumn>
    <tableColumn id="15" xr3:uid="{648D2FEE-FA3E-48F9-8B91-D10A39039861}" name="Total" totalsRowFunction="sum" dataDxfId="1" totalsRowDxfId="86"/>
  </tableColumns>
  <tableStyleInfo name="Trésorerie" showFirstColumn="0" showLastColumn="0" showRowStripes="0" showColumnStripes="0"/>
  <extLst>
    <ext xmlns:x14="http://schemas.microsoft.com/office/spreadsheetml/2009/9/main" uri="{504A1905-F514-4f6f-8877-14C23A59335A}">
      <x14:table altTextSummary="Entrez ou modifiez les éléments reçus en espèces et les valeurs de chaque mois dans ce tableau. Le total des reçus en espèces et le total des espèces disponibles sont calculés automatiquement "/>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C4B605-CC6D-4B4B-B065-4404522D4544}" name="TrésorerieDisponible" displayName="TrésorerieDisponible" ref="C7:P8" totalsRowShown="0" headerRowDxfId="135" dataDxfId="133" headerRowBorderDxfId="134" tableBorderDxfId="132">
  <autoFilter ref="C7:P8" xr:uid="{75A0FB42-9BAD-45ED-B6CD-B87D7AFD6F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C8D52D9-107B-402E-9F92-2189471D5CC0}" name="Début" dataDxfId="68"/>
    <tableColumn id="2" xr3:uid="{20D78004-755E-4402-9E26-152FC8ED5814}" name="xx-janv" dataDxfId="67">
      <calculatedColumnFormula>C54</calculatedColumnFormula>
    </tableColumn>
    <tableColumn id="3" xr3:uid="{58B5D5C5-7173-416A-A579-975E8462BF39}" name="xx-févr" dataDxfId="66">
      <calculatedColumnFormula>D54</calculatedColumnFormula>
    </tableColumn>
    <tableColumn id="4" xr3:uid="{CCD3D305-A175-4686-A03A-FE03A58B6046}" name="xx-mars" dataDxfId="65">
      <calculatedColumnFormula>E54</calculatedColumnFormula>
    </tableColumn>
    <tableColumn id="5" xr3:uid="{7487B9ED-A5B6-4275-B519-DF9A4DC952A3}" name="xx-avr" dataDxfId="64">
      <calculatedColumnFormula>F54</calculatedColumnFormula>
    </tableColumn>
    <tableColumn id="6" xr3:uid="{D0285F12-7AB3-434D-ACFC-557AB16EA276}" name="xx-mai" dataDxfId="63">
      <calculatedColumnFormula>G54</calculatedColumnFormula>
    </tableColumn>
    <tableColumn id="7" xr3:uid="{5905ED31-A771-4C77-9F7B-21EB8D7D866C}" name="xx-juin" dataDxfId="62">
      <calculatedColumnFormula>H54</calculatedColumnFormula>
    </tableColumn>
    <tableColumn id="8" xr3:uid="{9A51A46A-0270-4010-B46F-5E41DAC27337}" name="xx-juil" dataDxfId="61">
      <calculatedColumnFormula>I54</calculatedColumnFormula>
    </tableColumn>
    <tableColumn id="9" xr3:uid="{C50FCAC0-0903-4353-9342-19872C9474D2}" name="xx-août" dataDxfId="60">
      <calculatedColumnFormula>J54</calculatedColumnFormula>
    </tableColumn>
    <tableColumn id="10" xr3:uid="{EAEAA103-AA5B-40BA-9E23-F7078AFE3478}" name="xx-sept" dataDxfId="59">
      <calculatedColumnFormula>K54</calculatedColumnFormula>
    </tableColumn>
    <tableColumn id="11" xr3:uid="{3ADBD22F-BC89-42A6-8F59-41DEDFECBC71}" name="xx-oct" dataDxfId="58">
      <calculatedColumnFormula>L54</calculatedColumnFormula>
    </tableColumn>
    <tableColumn id="12" xr3:uid="{B8EA8B1B-9036-4E9F-871B-2F4567DB2779}" name="xx-nov" dataDxfId="57">
      <calculatedColumnFormula>M54</calculatedColumnFormula>
    </tableColumn>
    <tableColumn id="13" xr3:uid="{4C066EE9-1CD6-4DEB-B04E-E8323FED01D8}" name="xx-déc" dataDxfId="56">
      <calculatedColumnFormula>N54</calculatedColumnFormula>
    </tableColumn>
    <tableColumn id="14" xr3:uid="{5C490499-9979-4A92-A6A0-E575500F609A}" name="Total" dataDxfId="55"/>
  </tableColumns>
  <tableStyleInfo name="Trésorerie" showFirstColumn="0" showLastColumn="0" showRowStripes="1" showColumnStripes="0"/>
  <extLst>
    <ext xmlns:x14="http://schemas.microsoft.com/office/spreadsheetml/2009/9/main" uri="{504A1905-F514-4f6f-8877-14C23A59335A}">
      <x14:table altTextSummary="Entrez de l’argent à portée de main dans Le début de ce tableau. L’argent à la main est calculé automatiquement pour chaque mois"/>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8AA0C5-6F01-4707-BE57-FCE812638BFE}" name="Dépenses" displayName="Dépenses" ref="B20:P46" totalsRowCount="1" headerRowDxfId="131" dataDxfId="129" totalsRowDxfId="127" headerRowBorderDxfId="130" tableBorderDxfId="128">
  <autoFilter ref="B20:P45" xr:uid="{A0C50E5F-48E7-4FF5-9174-0349EDAEAE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261CF7A-EEE7-487E-A66A-67839141F582}" name="DÉCAISSEMENTS" totalsRowLabel="SOUS-TOTAL" dataDxfId="126" totalsRowDxfId="85"/>
    <tableColumn id="2" xr3:uid="{FFDDD715-00DA-40DA-B7B2-83C50324FA64}" name=" " dataDxfId="41" totalsRowDxfId="84"/>
    <tableColumn id="3" xr3:uid="{12727C3A-6CCB-403A-9105-08531DDF44CE}" name="xx-janv" totalsRowFunction="sum" dataDxfId="40" totalsRowDxfId="27"/>
    <tableColumn id="4" xr3:uid="{6EABBF00-527B-42E9-AAE1-638685D3999F}" name="xx-févr" totalsRowFunction="sum" dataDxfId="39" totalsRowDxfId="26"/>
    <tableColumn id="5" xr3:uid="{6E514C19-7D32-44A7-A4A3-F9D85F38D8A4}" name="xx-mars" totalsRowFunction="sum" dataDxfId="38" totalsRowDxfId="25"/>
    <tableColumn id="6" xr3:uid="{D2A328FD-714B-4F71-A561-655887DCB47B}" name="xx-avr" totalsRowFunction="sum" dataDxfId="37" totalsRowDxfId="24"/>
    <tableColumn id="7" xr3:uid="{09AE9247-F0FE-4634-9245-22CC1836C30E}" name="xx-mai" totalsRowFunction="sum" dataDxfId="36" totalsRowDxfId="23"/>
    <tableColumn id="8" xr3:uid="{42F0DC4F-D407-4AF6-B7FA-D122931F81D2}" name="xx-juin" totalsRowFunction="sum" dataDxfId="35" totalsRowDxfId="22"/>
    <tableColumn id="9" xr3:uid="{1BC29ADC-3A19-4F5E-B845-D3517850D542}" name="xx-juil" totalsRowFunction="sum" dataDxfId="34" totalsRowDxfId="21"/>
    <tableColumn id="10" xr3:uid="{7E9CBC9D-813B-48E2-ACDE-F8151C065E95}" name="xx-août" totalsRowFunction="sum" dataDxfId="33" totalsRowDxfId="20"/>
    <tableColumn id="11" xr3:uid="{93A6F074-1EB9-4DF9-841B-30012F554080}" name="xx-sept" totalsRowFunction="sum" dataDxfId="32" totalsRowDxfId="19"/>
    <tableColumn id="12" xr3:uid="{73EDC368-265A-47CD-AE46-9E515EE45D0F}" name="xx-oct" totalsRowFunction="sum" dataDxfId="31" totalsRowDxfId="18"/>
    <tableColumn id="13" xr3:uid="{72EC1B92-59C7-4508-BCE8-C01C817C1478}" name="xx-nov" totalsRowFunction="sum" dataDxfId="30" totalsRowDxfId="17"/>
    <tableColumn id="14" xr3:uid="{6793F1EB-794A-48A1-83D8-6D45C0C4EFEB}" name="xx-déc" totalsRowFunction="sum" dataDxfId="29" totalsRowDxfId="16"/>
    <tableColumn id="15" xr3:uid="{CF05919A-D829-4999-9210-E2C1BD966A3B}" name="Total" totalsRowFunction="sum" dataDxfId="28" totalsRowDxfId="15">
      <calculatedColumnFormula>SUM(D21:O21)</calculatedColumnFormula>
    </tableColumn>
  </tableColumns>
  <tableStyleInfo name="Trésorerie" showFirstColumn="1" showLastColumn="0" showRowStripes="0" showColumnStripes="0"/>
  <extLst>
    <ext xmlns:x14="http://schemas.microsoft.com/office/spreadsheetml/2009/9/main" uri="{504A1905-F514-4f6f-8877-14C23A59335A}">
      <x14:table altTextSummary="Entrez ou modifiez les éléments en espèces et les valeurs mensuelles de ce tableau. Le sous-total est calculé automatiquement à la fin"/>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3E48D8-5F62-4E56-A19C-17B5CAD89806}" name="AutresDonnéesOpérationnelles" displayName="AutresDonnéesOpérationnelles" ref="B56:P62" totalsRowShown="0" headerRowDxfId="125" dataDxfId="123" headerRowBorderDxfId="124" tableBorderDxfId="122">
  <autoFilter ref="B56:P62" xr:uid="{EBE40B27-9006-4651-97E5-B016341E2C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1785638-136E-4180-BDD5-9F557795924A}" name="AUTRES DONNÉES D’EXPLOITATION" dataDxfId="121"/>
    <tableColumn id="2" xr3:uid="{49C0447E-568B-46DE-86FB-90FE5D013019}" name=" " dataDxfId="120"/>
    <tableColumn id="3" xr3:uid="{5CFA0006-C51A-462F-B377-5467CF03CF17}" name="xx-janv" dataDxfId="54"/>
    <tableColumn id="4" xr3:uid="{E687853F-1199-4610-8A37-E142A3375112}" name="xx-févr" dataDxfId="53"/>
    <tableColumn id="5" xr3:uid="{263F49B6-4012-4DA7-B2DF-FA732D373244}" name="xx-mars" dataDxfId="52"/>
    <tableColumn id="6" xr3:uid="{C5456C5E-4132-4727-8418-C842DA645806}" name="xx-avr" dataDxfId="51"/>
    <tableColumn id="7" xr3:uid="{59ED6DE9-4845-496A-A605-8EE59D1E4E04}" name="xx-mai" dataDxfId="50"/>
    <tableColumn id="8" xr3:uid="{E6DE29CF-3911-46AF-8223-E89059A2917F}" name="xx-juin" dataDxfId="49"/>
    <tableColumn id="9" xr3:uid="{C70E3A64-BF98-4789-A61C-AAEFEA81362C}" name="xx-juil" dataDxfId="48"/>
    <tableColumn id="10" xr3:uid="{93DA4E61-DB06-4058-BA6E-A433F37CDCB9}" name="xx-août" dataDxfId="47"/>
    <tableColumn id="11" xr3:uid="{50A81CB7-FCD1-4812-B36E-4477AD5F7566}" name="xx-sept" dataDxfId="46"/>
    <tableColumn id="12" xr3:uid="{AC61AB1E-C529-457F-A051-F183CBFCF56C}" name="xx-oct" dataDxfId="45"/>
    <tableColumn id="13" xr3:uid="{3168C820-C383-4C04-8C41-D7B406C319BC}" name="xx-nov" dataDxfId="44"/>
    <tableColumn id="14" xr3:uid="{3E4B229E-47D6-4929-975E-DEB4E0F3F706}" name="xx-déc" dataDxfId="43"/>
    <tableColumn id="15" xr3:uid="{FD6893EB-1DF7-4080-8C28-BC76105AFC1D}" name="Total" dataDxfId="42"/>
  </tableColumns>
  <tableStyleInfo name="Trésorerie" showFirstColumn="1" showLastColumn="0" showRowStripes="0" showColumnStripes="0"/>
  <extLst>
    <ext xmlns:x14="http://schemas.microsoft.com/office/spreadsheetml/2009/9/main" uri="{504A1905-F514-4f6f-8877-14C23A59335A}">
      <x14:table altTextSummary="Entrez ou modifiez les autres éléments de données d’exploitation et les valeurs de chaque mois dans ce tableau. Le total est calculé automatiquement"/>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15F3D1-1F8B-4889-86FF-1AC757D0312E}" name="Décaissements" displayName="Décaissements" ref="B47:P53" totalsRowCount="1" headerRowDxfId="119" dataDxfId="118" totalsRowDxfId="116" tableBorderDxfId="117">
  <autoFilter ref="B47:P52" xr:uid="{DC4C7ED9-74F1-4A69-951F-0F4CF78541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1C64AEAF-E62A-4A61-942F-43A9B0A1E14F}" name="DÉCAISSEMENTS" totalsRowLabel="TOTAL DÉCAISSEMENTS" dataDxfId="115" totalsRowDxfId="83"/>
    <tableColumn id="2" xr3:uid="{71D4A62C-EC6A-4CDA-AF06-A527AFAA7172}" name=" " dataDxfId="114" totalsRowDxfId="82"/>
    <tableColumn id="3" xr3:uid="{1F5533FD-DD51-446B-AB43-B622A36D30A3}" name="xx-janv" totalsRowFunction="custom" dataDxfId="113" totalsRowDxfId="81">
      <totalsRowFormula>Dépenses[[#Totals],[xx-janv]]+SUBTOTAL(109,Décaissements[xx-janv])</totalsRowFormula>
    </tableColumn>
    <tableColumn id="4" xr3:uid="{516593D0-4E8A-4599-AFCA-9A7BC28C6C1D}" name="xx-févr" totalsRowFunction="custom" dataDxfId="112" totalsRowDxfId="80">
      <totalsRowFormula>Dépenses[[#Totals],[xx-févr]]+SUBTOTAL(109,Décaissements[xx-févr])</totalsRowFormula>
    </tableColumn>
    <tableColumn id="5" xr3:uid="{A50965D1-3E84-4803-A542-1601688C4076}" name="xx-mars" totalsRowFunction="custom" dataDxfId="111" totalsRowDxfId="79">
      <totalsRowFormula>Dépenses[[#Totals],[xx-mars]]+SUBTOTAL(109,Décaissements[xx-mars])</totalsRowFormula>
    </tableColumn>
    <tableColumn id="6" xr3:uid="{C363A5CD-2ED6-4D10-B508-E20B96AD2391}" name="xx-avr" totalsRowFunction="custom" dataDxfId="110" totalsRowDxfId="78">
      <totalsRowFormula>Dépenses[[#Totals],[xx-avr]]+SUBTOTAL(109,Décaissements[xx-avr])</totalsRowFormula>
    </tableColumn>
    <tableColumn id="7" xr3:uid="{8331B682-A4BD-4980-B245-12AD1BF8162C}" name="xx-mai" totalsRowFunction="custom" dataDxfId="109" totalsRowDxfId="77">
      <totalsRowFormula>Dépenses[[#Totals],[xx-mai]]+SUBTOTAL(109,Décaissements[xx-mai])</totalsRowFormula>
    </tableColumn>
    <tableColumn id="8" xr3:uid="{1CE97521-1AA0-4EC8-9DA4-E5E05893A660}" name="xx-juin" totalsRowFunction="custom" dataDxfId="108" totalsRowDxfId="76">
      <totalsRowFormula>Dépenses[[#Totals],[xx-juin]]+SUBTOTAL(109,Décaissements[xx-juin])</totalsRowFormula>
    </tableColumn>
    <tableColumn id="9" xr3:uid="{C24B8C99-2B79-47ED-BB89-AB63A03F7CA6}" name="xx-juil" totalsRowFunction="custom" dataDxfId="107" totalsRowDxfId="75">
      <totalsRowFormula>Dépenses[[#Totals],[xx-juil]]+SUBTOTAL(109,Décaissements[xx-juil])</totalsRowFormula>
    </tableColumn>
    <tableColumn id="10" xr3:uid="{A00EC4F8-58B8-44C9-88FA-7F85F73B2036}" name="xx-août" totalsRowFunction="custom" dataDxfId="106" totalsRowDxfId="74">
      <totalsRowFormula>Dépenses[[#Totals],[xx-août]]+SUBTOTAL(109,Décaissements[xx-août])</totalsRowFormula>
    </tableColumn>
    <tableColumn id="11" xr3:uid="{156DCDCE-DCAA-4412-9047-B1245603FF37}" name="xx-sept" totalsRowFunction="custom" dataDxfId="105" totalsRowDxfId="73">
      <totalsRowFormula>Dépenses[[#Totals],[xx-sept]]+SUBTOTAL(109,Décaissements[xx-sept])</totalsRowFormula>
    </tableColumn>
    <tableColumn id="12" xr3:uid="{1EE38CB3-8D36-47B4-BDA8-9CB849FE734C}" name="xx-oct" totalsRowFunction="custom" dataDxfId="104" totalsRowDxfId="72">
      <totalsRowFormula>Dépenses[[#Totals],[xx-oct]]+SUBTOTAL(109,Décaissements[xx-oct])</totalsRowFormula>
    </tableColumn>
    <tableColumn id="13" xr3:uid="{3438184B-EC73-468E-9872-A32D32D47C8E}" name="xx-nov" totalsRowFunction="custom" dataDxfId="103" totalsRowDxfId="71">
      <totalsRowFormula>Dépenses[[#Totals],[xx-nov]]+SUBTOTAL(109,Décaissements[xx-nov])</totalsRowFormula>
    </tableColumn>
    <tableColumn id="14" xr3:uid="{A80ACE2A-125C-4D05-A728-7744DD560A72}" name="xx-déc" totalsRowFunction="custom" dataDxfId="102" totalsRowDxfId="70">
      <totalsRowFormula>Dépenses[[#Totals],[xx-déc]]+SUBTOTAL(109,Décaissements[xx-déc])</totalsRowFormula>
    </tableColumn>
    <tableColumn id="15" xr3:uid="{8ADCDC85-66BB-4B7D-A1C5-7A897B896A44}" name="Total" totalsRowFunction="custom" dataDxfId="101" totalsRowDxfId="69">
      <totalsRowFormula>SUM(D53:O53)</totalsRowFormula>
    </tableColumn>
  </tableColumns>
  <tableStyleInfo name="Trésorerie" showFirstColumn="1" showLastColumn="0" showRowStripes="0" showColumnStripes="0"/>
  <extLst>
    <ext xmlns:x14="http://schemas.microsoft.com/office/spreadsheetml/2009/9/main" uri="{504A1905-F514-4f6f-8877-14C23A59335A}">
      <x14:table altTextSummary="Entrez ou modifiez les éléments en espèces et les valeurs mensuelles de ce tableau. Le total des paiements en espèces et en espèces à la fin du mois est calculé automatiquement à la fin"/>
    </ext>
  </extLst>
</table>
</file>

<file path=xl/theme/theme11.xml><?xml version="1.0" encoding="utf-8"?>
<a:theme xmlns:a="http://schemas.openxmlformats.org/drawingml/2006/main" name="Office Theme">
  <a:themeElements>
    <a:clrScheme name="Custom 100">
      <a:dk1>
        <a:sysClr val="windowText" lastClr="000000"/>
      </a:dk1>
      <a:lt1>
        <a:sysClr val="window" lastClr="FFFFFF"/>
      </a:lt1>
      <a:dk2>
        <a:srgbClr val="1F497D"/>
      </a:dk2>
      <a:lt2>
        <a:srgbClr val="E7E6E6"/>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46">
      <a:majorFont>
        <a:latin typeface="Sitka Heading"/>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&#65279;<?xml version="1.0" encoding="utf-8"?><Relationships xmlns="http://schemas.openxmlformats.org/package/2006/relationships"><Relationship Type="http://schemas.openxmlformats.org/officeDocument/2006/relationships/table" Target="/xl/tables/table21.xml" Id="rId3" /><Relationship Type="http://schemas.openxmlformats.org/officeDocument/2006/relationships/table" Target="/xl/tables/table12.xml" Id="rId2" /><Relationship Type="http://schemas.openxmlformats.org/officeDocument/2006/relationships/printerSettings" Target="/xl/printerSettings/printerSettings12.bin" Id="rId1" /><Relationship Type="http://schemas.openxmlformats.org/officeDocument/2006/relationships/table" Target="/xl/tables/table53.xml" Id="rId6" /><Relationship Type="http://schemas.openxmlformats.org/officeDocument/2006/relationships/table" Target="/xl/tables/table44.xml" Id="rId5" /><Relationship Type="http://schemas.openxmlformats.org/officeDocument/2006/relationships/table" Target="/xl/tables/table35.xml" Id="rId4" /></Relationships>
</file>

<file path=xl/worksheets/_rels/sheet21.xml.rels>&#65279;<?xml version="1.0" encoding="utf-8"?><Relationships xmlns="http://schemas.openxmlformats.org/package/2006/relationships"><Relationship Type="http://schemas.openxmlformats.org/officeDocument/2006/relationships/drawing" Target="/xl/drawings/drawing11.xml" Id="rId2" /><Relationship Type="http://schemas.openxmlformats.org/officeDocument/2006/relationships/printerSettings" Target="/xl/printerSettings/printerSettings21.bin" Id="rId1" /></Relationships>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63"/>
  <sheetViews>
    <sheetView showGridLines="0" tabSelected="1" zoomScaleNormal="100" workbookViewId="0"/>
  </sheetViews>
  <sheetFormatPr baseColWidth="10" defaultColWidth="9.33203125" defaultRowHeight="11.25"/>
  <cols>
    <col min="1" max="1" width="5.6640625" style="3" customWidth="1"/>
    <col min="2" max="2" width="50.6640625" style="3" customWidth="1"/>
    <col min="3" max="16" width="15.6640625" style="3" customWidth="1"/>
    <col min="17" max="17" width="5.6640625" style="3" customWidth="1"/>
    <col min="18" max="16384" width="9.33203125" style="3"/>
  </cols>
  <sheetData>
    <row r="1" spans="2:16" s="1" customFormat="1" ht="60" customHeight="1">
      <c r="B1" s="46" t="s">
        <v>0</v>
      </c>
      <c r="C1" s="46"/>
      <c r="D1" s="46"/>
      <c r="E1" s="46"/>
      <c r="F1" s="46"/>
      <c r="G1" s="46"/>
      <c r="H1" s="46"/>
      <c r="I1" s="46"/>
      <c r="J1" s="46"/>
      <c r="K1" s="46"/>
      <c r="L1" s="46"/>
      <c r="M1" s="46"/>
      <c r="N1" s="46"/>
      <c r="O1" s="46"/>
      <c r="P1" s="46"/>
    </row>
    <row r="2" spans="2:16" s="1" customFormat="1" ht="60" customHeight="1">
      <c r="B2" s="45" t="s">
        <v>1</v>
      </c>
      <c r="C2" s="45"/>
      <c r="D2" s="45"/>
      <c r="E2" s="45"/>
      <c r="F2" s="45"/>
      <c r="G2" s="45"/>
      <c r="H2" s="45"/>
      <c r="I2" s="45"/>
      <c r="J2" s="45"/>
      <c r="K2" s="45"/>
      <c r="L2" s="45"/>
      <c r="M2" s="45"/>
      <c r="N2" s="45"/>
      <c r="O2" s="45"/>
      <c r="P2" s="45"/>
    </row>
    <row r="3" spans="2:16" s="1" customFormat="1" ht="25.15" customHeight="1">
      <c r="B3" s="9"/>
      <c r="C3" s="9"/>
      <c r="D3" s="9"/>
      <c r="E3" s="9"/>
      <c r="F3" s="9"/>
      <c r="G3" s="9"/>
      <c r="H3" s="9"/>
      <c r="I3" s="9"/>
      <c r="J3" s="9"/>
      <c r="K3" s="9"/>
      <c r="L3" s="9"/>
      <c r="M3" s="9"/>
      <c r="N3" s="9"/>
      <c r="O3" s="9"/>
      <c r="P3" s="9"/>
    </row>
    <row r="4" spans="2:16" s="1" customFormat="1" ht="34.9" customHeight="1">
      <c r="B4" s="17" t="s">
        <v>2</v>
      </c>
      <c r="C4" s="50">
        <f ca="1">TODAY()</f>
        <v>45006</v>
      </c>
      <c r="D4" s="7"/>
      <c r="E4" s="7"/>
      <c r="F4" s="7"/>
      <c r="G4" s="7"/>
      <c r="H4" s="7"/>
      <c r="I4" s="7"/>
      <c r="J4" s="7"/>
      <c r="K4" s="7"/>
      <c r="L4" s="7"/>
      <c r="M4" s="7"/>
      <c r="N4" s="7"/>
      <c r="O4" s="7"/>
      <c r="P4" s="7"/>
    </row>
    <row r="5" spans="2:16" s="1" customFormat="1" ht="34.9" customHeight="1">
      <c r="B5" s="15" t="s">
        <v>3</v>
      </c>
      <c r="C5" s="41"/>
      <c r="D5" s="8">
        <f t="shared" ref="D5" si="0">Minimum_trésorerie</f>
        <v>0</v>
      </c>
      <c r="E5" s="8">
        <f t="shared" ref="E5:O5" si="1">Minimum_trésorerie</f>
        <v>0</v>
      </c>
      <c r="F5" s="8">
        <f t="shared" si="1"/>
        <v>0</v>
      </c>
      <c r="G5" s="8">
        <f t="shared" si="1"/>
        <v>0</v>
      </c>
      <c r="H5" s="8">
        <f t="shared" si="1"/>
        <v>0</v>
      </c>
      <c r="I5" s="8">
        <f t="shared" si="1"/>
        <v>0</v>
      </c>
      <c r="J5" s="8">
        <f t="shared" si="1"/>
        <v>0</v>
      </c>
      <c r="K5" s="8">
        <f t="shared" si="1"/>
        <v>0</v>
      </c>
      <c r="L5" s="8">
        <f t="shared" si="1"/>
        <v>0</v>
      </c>
      <c r="M5" s="8">
        <f t="shared" si="1"/>
        <v>0</v>
      </c>
      <c r="N5" s="8">
        <f t="shared" si="1"/>
        <v>0</v>
      </c>
      <c r="O5" s="8">
        <f t="shared" si="1"/>
        <v>0</v>
      </c>
      <c r="P5" s="7"/>
    </row>
    <row r="6" spans="2:16" s="1" customFormat="1" ht="34.9" customHeight="1">
      <c r="B6" s="7"/>
      <c r="C6" s="7"/>
      <c r="D6" s="7"/>
      <c r="E6" s="7"/>
      <c r="F6" s="7"/>
      <c r="G6" s="7"/>
      <c r="H6" s="18"/>
      <c r="I6" s="7"/>
      <c r="J6" s="7"/>
      <c r="K6" s="7"/>
      <c r="L6" s="7"/>
      <c r="M6" s="7"/>
      <c r="N6" s="7"/>
      <c r="O6" s="7"/>
      <c r="P6" s="7"/>
    </row>
    <row r="7" spans="2:16" s="6" customFormat="1" ht="34.9" customHeight="1">
      <c r="B7" s="19"/>
      <c r="C7" s="20" t="s">
        <v>52</v>
      </c>
      <c r="D7" s="51" t="s">
        <v>67</v>
      </c>
      <c r="E7" s="51" t="s">
        <v>68</v>
      </c>
      <c r="F7" s="51" t="s">
        <v>54</v>
      </c>
      <c r="G7" s="51" t="s">
        <v>55</v>
      </c>
      <c r="H7" s="51" t="s">
        <v>56</v>
      </c>
      <c r="I7" s="51" t="s">
        <v>57</v>
      </c>
      <c r="J7" s="51" t="s">
        <v>58</v>
      </c>
      <c r="K7" s="51" t="s">
        <v>59</v>
      </c>
      <c r="L7" s="51" t="s">
        <v>60</v>
      </c>
      <c r="M7" s="51" t="s">
        <v>61</v>
      </c>
      <c r="N7" s="51" t="s">
        <v>62</v>
      </c>
      <c r="O7" s="51" t="s">
        <v>63</v>
      </c>
      <c r="P7" s="53" t="s">
        <v>64</v>
      </c>
    </row>
    <row r="8" spans="2:16" s="6" customFormat="1" ht="34.9" customHeight="1">
      <c r="B8" s="38" t="s">
        <v>4</v>
      </c>
      <c r="C8" s="22"/>
      <c r="D8" s="23">
        <f t="shared" ref="D8:O8" si="2">C54</f>
        <v>0</v>
      </c>
      <c r="E8" s="23">
        <f t="shared" si="2"/>
        <v>0</v>
      </c>
      <c r="F8" s="23">
        <f t="shared" si="2"/>
        <v>0</v>
      </c>
      <c r="G8" s="23">
        <f t="shared" si="2"/>
        <v>0</v>
      </c>
      <c r="H8" s="23">
        <f t="shared" si="2"/>
        <v>0</v>
      </c>
      <c r="I8" s="23">
        <f t="shared" si="2"/>
        <v>0</v>
      </c>
      <c r="J8" s="23">
        <f t="shared" si="2"/>
        <v>0</v>
      </c>
      <c r="K8" s="23">
        <f t="shared" si="2"/>
        <v>0</v>
      </c>
      <c r="L8" s="23">
        <f t="shared" si="2"/>
        <v>0</v>
      </c>
      <c r="M8" s="23">
        <f t="shared" si="2"/>
        <v>0</v>
      </c>
      <c r="N8" s="23">
        <f t="shared" si="2"/>
        <v>0</v>
      </c>
      <c r="O8" s="23">
        <f t="shared" si="2"/>
        <v>0</v>
      </c>
      <c r="P8" s="24"/>
    </row>
    <row r="9" spans="2:16" s="6" customFormat="1" ht="34.9" customHeight="1">
      <c r="B9" s="19"/>
      <c r="C9" s="25"/>
      <c r="D9" s="25"/>
      <c r="E9" s="25"/>
      <c r="F9" s="25"/>
      <c r="G9" s="25"/>
      <c r="H9" s="25"/>
      <c r="I9" s="25"/>
      <c r="J9" s="25"/>
      <c r="K9" s="25"/>
      <c r="L9" s="25"/>
      <c r="M9" s="25"/>
      <c r="N9" s="25"/>
      <c r="O9" s="25"/>
      <c r="P9" s="25"/>
    </row>
    <row r="10" spans="2:16" s="6" customFormat="1" ht="34.9" customHeight="1">
      <c r="B10" s="26" t="s">
        <v>5</v>
      </c>
      <c r="C10" s="27" t="s">
        <v>53</v>
      </c>
      <c r="D10" s="51" t="s">
        <v>67</v>
      </c>
      <c r="E10" s="51" t="s">
        <v>68</v>
      </c>
      <c r="F10" s="51" t="s">
        <v>54</v>
      </c>
      <c r="G10" s="51" t="s">
        <v>55</v>
      </c>
      <c r="H10" s="51" t="s">
        <v>56</v>
      </c>
      <c r="I10" s="51" t="s">
        <v>57</v>
      </c>
      <c r="J10" s="51" t="s">
        <v>58</v>
      </c>
      <c r="K10" s="51" t="s">
        <v>59</v>
      </c>
      <c r="L10" s="51" t="s">
        <v>60</v>
      </c>
      <c r="M10" s="51" t="s">
        <v>61</v>
      </c>
      <c r="N10" s="51" t="s">
        <v>62</v>
      </c>
      <c r="O10" s="51" t="s">
        <v>63</v>
      </c>
      <c r="P10" s="27" t="s">
        <v>64</v>
      </c>
    </row>
    <row r="11" spans="2:16" s="6" customFormat="1" ht="34.9" customHeight="1">
      <c r="B11" s="28" t="s">
        <v>6</v>
      </c>
      <c r="C11" s="29"/>
      <c r="D11" s="16"/>
      <c r="E11" s="16"/>
      <c r="F11" s="16"/>
      <c r="G11" s="16"/>
      <c r="H11" s="16"/>
      <c r="I11" s="16"/>
      <c r="J11" s="16"/>
      <c r="K11" s="16"/>
      <c r="L11" s="16"/>
      <c r="M11" s="16"/>
      <c r="N11" s="16"/>
      <c r="O11" s="16"/>
      <c r="P11" s="30">
        <f t="shared" ref="P11:P16" si="3">SUM(D11:O11)</f>
        <v>0</v>
      </c>
    </row>
    <row r="12" spans="2:16" s="6" customFormat="1" ht="34.9" customHeight="1">
      <c r="B12" s="28" t="s">
        <v>7</v>
      </c>
      <c r="C12" s="29"/>
      <c r="D12" s="16"/>
      <c r="E12" s="16"/>
      <c r="F12" s="16"/>
      <c r="G12" s="16"/>
      <c r="H12" s="16"/>
      <c r="I12" s="16"/>
      <c r="J12" s="16"/>
      <c r="K12" s="16"/>
      <c r="L12" s="16"/>
      <c r="M12" s="16"/>
      <c r="N12" s="16"/>
      <c r="O12" s="16"/>
      <c r="P12" s="30">
        <f t="shared" si="3"/>
        <v>0</v>
      </c>
    </row>
    <row r="13" spans="2:16" s="6" customFormat="1" ht="34.9" customHeight="1">
      <c r="B13" s="28" t="s">
        <v>8</v>
      </c>
      <c r="C13" s="29"/>
      <c r="D13" s="16"/>
      <c r="E13" s="16"/>
      <c r="F13" s="16"/>
      <c r="G13" s="16"/>
      <c r="H13" s="16"/>
      <c r="I13" s="16"/>
      <c r="J13" s="16"/>
      <c r="K13" s="16"/>
      <c r="L13" s="16"/>
      <c r="M13" s="16"/>
      <c r="N13" s="16"/>
      <c r="O13" s="16"/>
      <c r="P13" s="30">
        <f t="shared" si="3"/>
        <v>0</v>
      </c>
    </row>
    <row r="14" spans="2:16" s="6" customFormat="1" ht="34.9" customHeight="1">
      <c r="B14" s="28" t="s">
        <v>9</v>
      </c>
      <c r="C14" s="29"/>
      <c r="D14" s="16"/>
      <c r="E14" s="16"/>
      <c r="F14" s="16"/>
      <c r="G14" s="16"/>
      <c r="H14" s="16"/>
      <c r="I14" s="16"/>
      <c r="J14" s="16"/>
      <c r="K14" s="16"/>
      <c r="L14" s="16"/>
      <c r="M14" s="16"/>
      <c r="N14" s="16"/>
      <c r="O14" s="16"/>
      <c r="P14" s="30">
        <f t="shared" si="3"/>
        <v>0</v>
      </c>
    </row>
    <row r="15" spans="2:16" s="6" customFormat="1" ht="34.9" customHeight="1">
      <c r="B15" s="28" t="s">
        <v>10</v>
      </c>
      <c r="C15" s="29"/>
      <c r="D15" s="16"/>
      <c r="E15" s="16"/>
      <c r="F15" s="16"/>
      <c r="G15" s="16"/>
      <c r="H15" s="16"/>
      <c r="I15" s="16"/>
      <c r="J15" s="16"/>
      <c r="K15" s="16"/>
      <c r="L15" s="16"/>
      <c r="M15" s="16"/>
      <c r="N15" s="16"/>
      <c r="O15" s="16"/>
      <c r="P15" s="30">
        <f t="shared" si="3"/>
        <v>0</v>
      </c>
    </row>
    <row r="16" spans="2:16" s="6" customFormat="1" ht="34.9" customHeight="1">
      <c r="B16" s="28" t="s">
        <v>11</v>
      </c>
      <c r="C16" s="29"/>
      <c r="D16" s="16"/>
      <c r="E16" s="16"/>
      <c r="F16" s="16"/>
      <c r="G16" s="16"/>
      <c r="H16" s="16"/>
      <c r="I16" s="16"/>
      <c r="J16" s="16"/>
      <c r="K16" s="16"/>
      <c r="L16" s="16"/>
      <c r="M16" s="16"/>
      <c r="N16" s="16"/>
      <c r="O16" s="16"/>
      <c r="P16" s="30">
        <f t="shared" si="3"/>
        <v>0</v>
      </c>
    </row>
    <row r="17" spans="2:16" s="6" customFormat="1" ht="34.9" customHeight="1">
      <c r="B17" s="31" t="s">
        <v>12</v>
      </c>
      <c r="C17" s="29"/>
      <c r="D17" s="16">
        <f>SUM(D11,D13:D16,(D12*-1))</f>
        <v>0</v>
      </c>
      <c r="E17" s="16">
        <f>SUM(E11,E13:E16,(E12*-1))</f>
        <v>0</v>
      </c>
      <c r="F17" s="30">
        <f>SUM(F11,F13:F16,(F12*-1))</f>
        <v>0</v>
      </c>
      <c r="G17" s="30">
        <f>SUM(G11,G13:G16,(G12*-1))</f>
        <v>0</v>
      </c>
      <c r="H17" s="30">
        <f>SUM(H11,H13:H16,(H12*-1))</f>
        <v>0</v>
      </c>
      <c r="I17" s="30">
        <f>SUM(I11,I13:I16,(I12*-1))</f>
        <v>0</v>
      </c>
      <c r="J17" s="30">
        <f>SUM(J11,J13:J16,(J12*-1))</f>
        <v>0</v>
      </c>
      <c r="K17" s="30">
        <f>SUM(K11,K13:K16,(K12*-1))</f>
        <v>0</v>
      </c>
      <c r="L17" s="30">
        <f>SUM(L11,L13:L16,(L12*-1))</f>
        <v>0</v>
      </c>
      <c r="M17" s="30">
        <f>SUM(M11,M13:M16,(M12*-1))</f>
        <v>0</v>
      </c>
      <c r="N17" s="30">
        <f>SUM(N11,N13:N16,(N12*-1))</f>
        <v>0</v>
      </c>
      <c r="O17" s="30">
        <f>SUM(O11,O13:O16,(O12*-1))</f>
        <v>0</v>
      </c>
      <c r="P17" s="30">
        <f>SUBTOTAL(109,Encaissements[Total])</f>
        <v>0</v>
      </c>
    </row>
    <row r="18" spans="2:16" s="6" customFormat="1" ht="34.9" customHeight="1">
      <c r="B18" s="38" t="s">
        <v>13</v>
      </c>
      <c r="C18" s="10">
        <f>(C8+Encaissements[[#Totals],[ ]])</f>
        <v>0</v>
      </c>
      <c r="D18" s="10">
        <f>(D8+Encaissements[[#Totals],[xx-janv]])</f>
        <v>0</v>
      </c>
      <c r="E18" s="10">
        <f>(E8+Encaissements[[#Totals],[xx-févr]])</f>
        <v>0</v>
      </c>
      <c r="F18" s="10">
        <f>(F8+Encaissements[[#Totals],[xx-mars]])</f>
        <v>0</v>
      </c>
      <c r="G18" s="10">
        <f>(G8+Encaissements[[#Totals],[xx-avr]])</f>
        <v>0</v>
      </c>
      <c r="H18" s="10">
        <f>(H8+Encaissements[[#Totals],[xx-mai]])</f>
        <v>0</v>
      </c>
      <c r="I18" s="10">
        <f>(I8+Encaissements[[#Totals],[xx-juin]])</f>
        <v>0</v>
      </c>
      <c r="J18" s="10">
        <f>(J8+Encaissements[[#Totals],[xx-juil]])</f>
        <v>0</v>
      </c>
      <c r="K18" s="10">
        <f>(K8+Encaissements[[#Totals],[xx-août]])</f>
        <v>0</v>
      </c>
      <c r="L18" s="10">
        <f>(L8+Encaissements[[#Totals],[xx-sept]])</f>
        <v>0</v>
      </c>
      <c r="M18" s="10">
        <f>(M8+Encaissements[[#Totals],[xx-oct]])</f>
        <v>0</v>
      </c>
      <c r="N18" s="10">
        <f>(N8+Encaissements[[#Totals],[xx-nov]])</f>
        <v>0</v>
      </c>
      <c r="O18" s="10">
        <f>(O8+Encaissements[[#Totals],[xx-déc]])</f>
        <v>0</v>
      </c>
      <c r="P18" s="39"/>
    </row>
    <row r="19" spans="2:16" s="6" customFormat="1" ht="34.9" customHeight="1">
      <c r="B19" s="19"/>
      <c r="C19" s="25"/>
      <c r="D19" s="25"/>
      <c r="E19" s="25"/>
      <c r="F19" s="25"/>
      <c r="G19" s="25"/>
      <c r="H19" s="25"/>
      <c r="I19" s="25"/>
      <c r="J19" s="25"/>
      <c r="K19" s="25"/>
      <c r="L19" s="25"/>
      <c r="M19" s="25"/>
      <c r="N19" s="25"/>
      <c r="O19" s="25"/>
      <c r="P19" s="25"/>
    </row>
    <row r="20" spans="2:16" s="6" customFormat="1" ht="34.9" customHeight="1">
      <c r="B20" s="26" t="s">
        <v>66</v>
      </c>
      <c r="C20" s="27" t="s">
        <v>53</v>
      </c>
      <c r="D20" s="51" t="s">
        <v>67</v>
      </c>
      <c r="E20" s="51" t="s">
        <v>68</v>
      </c>
      <c r="F20" s="51" t="s">
        <v>54</v>
      </c>
      <c r="G20" s="51" t="s">
        <v>55</v>
      </c>
      <c r="H20" s="51" t="s">
        <v>56</v>
      </c>
      <c r="I20" s="51" t="s">
        <v>57</v>
      </c>
      <c r="J20" s="51" t="s">
        <v>58</v>
      </c>
      <c r="K20" s="51" t="s">
        <v>59</v>
      </c>
      <c r="L20" s="51" t="s">
        <v>60</v>
      </c>
      <c r="M20" s="51" t="s">
        <v>61</v>
      </c>
      <c r="N20" s="51" t="s">
        <v>62</v>
      </c>
      <c r="O20" s="51" t="s">
        <v>63</v>
      </c>
      <c r="P20" s="27" t="s">
        <v>64</v>
      </c>
    </row>
    <row r="21" spans="2:16" s="6" customFormat="1" ht="34.9" customHeight="1">
      <c r="B21" s="28" t="s">
        <v>14</v>
      </c>
      <c r="C21" s="29"/>
      <c r="D21" s="16"/>
      <c r="E21" s="16"/>
      <c r="F21" s="16"/>
      <c r="G21" s="16"/>
      <c r="H21" s="16"/>
      <c r="I21" s="16"/>
      <c r="J21" s="16"/>
      <c r="K21" s="16"/>
      <c r="L21" s="16"/>
      <c r="M21" s="16"/>
      <c r="N21" s="16"/>
      <c r="O21" s="16"/>
      <c r="P21" s="30">
        <f t="shared" ref="P21:P45" si="4">SUM(D21:O21)</f>
        <v>0</v>
      </c>
    </row>
    <row r="22" spans="2:16" s="6" customFormat="1" ht="34.9" customHeight="1">
      <c r="B22" s="28" t="s">
        <v>15</v>
      </c>
      <c r="C22" s="29"/>
      <c r="D22" s="16"/>
      <c r="E22" s="16"/>
      <c r="F22" s="16"/>
      <c r="G22" s="16"/>
      <c r="H22" s="16"/>
      <c r="I22" s="16"/>
      <c r="J22" s="16"/>
      <c r="K22" s="16"/>
      <c r="L22" s="16"/>
      <c r="M22" s="16"/>
      <c r="N22" s="16"/>
      <c r="O22" s="16"/>
      <c r="P22" s="30">
        <f t="shared" si="4"/>
        <v>0</v>
      </c>
    </row>
    <row r="23" spans="2:16" s="6" customFormat="1" ht="34.9" customHeight="1">
      <c r="B23" s="28" t="s">
        <v>16</v>
      </c>
      <c r="C23" s="29"/>
      <c r="D23" s="16"/>
      <c r="E23" s="16"/>
      <c r="F23" s="16"/>
      <c r="G23" s="16"/>
      <c r="H23" s="16"/>
      <c r="I23" s="16"/>
      <c r="J23" s="16"/>
      <c r="K23" s="16"/>
      <c r="L23" s="16"/>
      <c r="M23" s="16"/>
      <c r="N23" s="16"/>
      <c r="O23" s="16"/>
      <c r="P23" s="30">
        <f t="shared" si="4"/>
        <v>0</v>
      </c>
    </row>
    <row r="24" spans="2:16" s="6" customFormat="1" ht="34.9" customHeight="1">
      <c r="B24" s="28" t="s">
        <v>17</v>
      </c>
      <c r="C24" s="29"/>
      <c r="D24" s="16"/>
      <c r="E24" s="16"/>
      <c r="F24" s="16"/>
      <c r="G24" s="16"/>
      <c r="H24" s="16"/>
      <c r="I24" s="16"/>
      <c r="J24" s="16"/>
      <c r="K24" s="16"/>
      <c r="L24" s="16"/>
      <c r="M24" s="16"/>
      <c r="N24" s="16"/>
      <c r="O24" s="16"/>
      <c r="P24" s="30">
        <f t="shared" si="4"/>
        <v>0</v>
      </c>
    </row>
    <row r="25" spans="2:16" s="6" customFormat="1" ht="34.9" customHeight="1">
      <c r="B25" s="28" t="s">
        <v>18</v>
      </c>
      <c r="C25" s="29"/>
      <c r="D25" s="16"/>
      <c r="E25" s="16"/>
      <c r="F25" s="16"/>
      <c r="G25" s="16"/>
      <c r="H25" s="16"/>
      <c r="I25" s="16"/>
      <c r="J25" s="16"/>
      <c r="K25" s="16"/>
      <c r="L25" s="16"/>
      <c r="M25" s="16"/>
      <c r="N25" s="16"/>
      <c r="O25" s="16"/>
      <c r="P25" s="30">
        <f t="shared" si="4"/>
        <v>0</v>
      </c>
    </row>
    <row r="26" spans="2:16" s="6" customFormat="1" ht="34.9" customHeight="1">
      <c r="B26" s="28" t="s">
        <v>19</v>
      </c>
      <c r="C26" s="29"/>
      <c r="D26" s="16"/>
      <c r="E26" s="16"/>
      <c r="F26" s="16"/>
      <c r="G26" s="16"/>
      <c r="H26" s="16"/>
      <c r="I26" s="16"/>
      <c r="J26" s="16"/>
      <c r="K26" s="16"/>
      <c r="L26" s="16"/>
      <c r="M26" s="16"/>
      <c r="N26" s="16"/>
      <c r="O26" s="16"/>
      <c r="P26" s="30">
        <f t="shared" si="4"/>
        <v>0</v>
      </c>
    </row>
    <row r="27" spans="2:16" s="6" customFormat="1" ht="34.9" customHeight="1">
      <c r="B27" s="28" t="s">
        <v>20</v>
      </c>
      <c r="C27" s="29"/>
      <c r="D27" s="16"/>
      <c r="E27" s="16"/>
      <c r="F27" s="16"/>
      <c r="G27" s="16"/>
      <c r="H27" s="16"/>
      <c r="I27" s="16"/>
      <c r="J27" s="16"/>
      <c r="K27" s="16"/>
      <c r="L27" s="16"/>
      <c r="M27" s="16"/>
      <c r="N27" s="16"/>
      <c r="O27" s="16"/>
      <c r="P27" s="30">
        <f t="shared" si="4"/>
        <v>0</v>
      </c>
    </row>
    <row r="28" spans="2:16" s="6" customFormat="1" ht="34.9" customHeight="1">
      <c r="B28" s="28" t="s">
        <v>21</v>
      </c>
      <c r="C28" s="29"/>
      <c r="D28" s="16"/>
      <c r="E28" s="16"/>
      <c r="F28" s="16"/>
      <c r="G28" s="16"/>
      <c r="H28" s="16"/>
      <c r="I28" s="16"/>
      <c r="J28" s="16"/>
      <c r="K28" s="16"/>
      <c r="L28" s="16"/>
      <c r="M28" s="16"/>
      <c r="N28" s="16"/>
      <c r="O28" s="16"/>
      <c r="P28" s="30">
        <f t="shared" si="4"/>
        <v>0</v>
      </c>
    </row>
    <row r="29" spans="2:16" s="6" customFormat="1" ht="34.9" customHeight="1">
      <c r="B29" s="28" t="s">
        <v>22</v>
      </c>
      <c r="C29" s="29"/>
      <c r="D29" s="16"/>
      <c r="E29" s="16"/>
      <c r="F29" s="16"/>
      <c r="G29" s="16"/>
      <c r="H29" s="16"/>
      <c r="I29" s="16"/>
      <c r="J29" s="16"/>
      <c r="K29" s="16"/>
      <c r="L29" s="16"/>
      <c r="M29" s="16"/>
      <c r="N29" s="16"/>
      <c r="O29" s="16"/>
      <c r="P29" s="30">
        <f t="shared" si="4"/>
        <v>0</v>
      </c>
    </row>
    <row r="30" spans="2:16" s="6" customFormat="1" ht="34.9" customHeight="1">
      <c r="B30" s="28" t="s">
        <v>23</v>
      </c>
      <c r="C30" s="29"/>
      <c r="D30" s="16"/>
      <c r="E30" s="16"/>
      <c r="F30" s="16"/>
      <c r="G30" s="16"/>
      <c r="H30" s="16"/>
      <c r="I30" s="16"/>
      <c r="J30" s="16"/>
      <c r="K30" s="16"/>
      <c r="L30" s="16"/>
      <c r="M30" s="16"/>
      <c r="N30" s="16"/>
      <c r="O30" s="16"/>
      <c r="P30" s="30">
        <f t="shared" si="4"/>
        <v>0</v>
      </c>
    </row>
    <row r="31" spans="2:16" s="6" customFormat="1" ht="34.9" customHeight="1">
      <c r="B31" s="28" t="s">
        <v>24</v>
      </c>
      <c r="C31" s="29"/>
      <c r="D31" s="16"/>
      <c r="E31" s="16"/>
      <c r="F31" s="16"/>
      <c r="G31" s="16"/>
      <c r="H31" s="16"/>
      <c r="I31" s="16"/>
      <c r="J31" s="16"/>
      <c r="K31" s="16"/>
      <c r="L31" s="16"/>
      <c r="M31" s="16"/>
      <c r="N31" s="16"/>
      <c r="O31" s="16"/>
      <c r="P31" s="30">
        <f t="shared" si="4"/>
        <v>0</v>
      </c>
    </row>
    <row r="32" spans="2:16" s="6" customFormat="1" ht="34.9" customHeight="1">
      <c r="B32" s="28" t="s">
        <v>25</v>
      </c>
      <c r="C32" s="29"/>
      <c r="D32" s="16"/>
      <c r="E32" s="16"/>
      <c r="F32" s="16"/>
      <c r="G32" s="16"/>
      <c r="H32" s="16"/>
      <c r="I32" s="16"/>
      <c r="J32" s="16"/>
      <c r="K32" s="16"/>
      <c r="L32" s="16"/>
      <c r="M32" s="16"/>
      <c r="N32" s="16"/>
      <c r="O32" s="16"/>
      <c r="P32" s="30">
        <f t="shared" si="4"/>
        <v>0</v>
      </c>
    </row>
    <row r="33" spans="2:16" s="6" customFormat="1" ht="34.9" customHeight="1">
      <c r="B33" s="28" t="s">
        <v>26</v>
      </c>
      <c r="C33" s="29"/>
      <c r="D33" s="16"/>
      <c r="E33" s="16"/>
      <c r="F33" s="16"/>
      <c r="G33" s="16"/>
      <c r="H33" s="16"/>
      <c r="I33" s="16"/>
      <c r="J33" s="16"/>
      <c r="K33" s="16"/>
      <c r="L33" s="16"/>
      <c r="M33" s="16"/>
      <c r="N33" s="16"/>
      <c r="O33" s="16"/>
      <c r="P33" s="30">
        <f t="shared" si="4"/>
        <v>0</v>
      </c>
    </row>
    <row r="34" spans="2:16" s="6" customFormat="1" ht="34.9" customHeight="1">
      <c r="B34" s="28" t="s">
        <v>27</v>
      </c>
      <c r="C34" s="29"/>
      <c r="D34" s="16"/>
      <c r="E34" s="16"/>
      <c r="F34" s="16"/>
      <c r="G34" s="16"/>
      <c r="H34" s="16"/>
      <c r="I34" s="16"/>
      <c r="J34" s="16"/>
      <c r="K34" s="16"/>
      <c r="L34" s="16"/>
      <c r="M34" s="16"/>
      <c r="N34" s="16"/>
      <c r="O34" s="16"/>
      <c r="P34" s="30">
        <f t="shared" si="4"/>
        <v>0</v>
      </c>
    </row>
    <row r="35" spans="2:16" s="6" customFormat="1" ht="34.9" customHeight="1">
      <c r="B35" s="28" t="s">
        <v>28</v>
      </c>
      <c r="C35" s="29"/>
      <c r="D35" s="16"/>
      <c r="E35" s="16"/>
      <c r="F35" s="16"/>
      <c r="G35" s="16"/>
      <c r="H35" s="16"/>
      <c r="I35" s="16"/>
      <c r="J35" s="16"/>
      <c r="K35" s="16"/>
      <c r="L35" s="16"/>
      <c r="M35" s="16"/>
      <c r="N35" s="16"/>
      <c r="O35" s="16"/>
      <c r="P35" s="30">
        <f t="shared" si="4"/>
        <v>0</v>
      </c>
    </row>
    <row r="36" spans="2:16" s="6" customFormat="1" ht="34.9" customHeight="1">
      <c r="B36" s="28" t="s">
        <v>29</v>
      </c>
      <c r="C36" s="29"/>
      <c r="D36" s="16"/>
      <c r="E36" s="16"/>
      <c r="F36" s="16"/>
      <c r="G36" s="16"/>
      <c r="H36" s="16"/>
      <c r="I36" s="16"/>
      <c r="J36" s="16"/>
      <c r="K36" s="16"/>
      <c r="L36" s="16"/>
      <c r="M36" s="16"/>
      <c r="N36" s="16"/>
      <c r="O36" s="16"/>
      <c r="P36" s="30">
        <f t="shared" si="4"/>
        <v>0</v>
      </c>
    </row>
    <row r="37" spans="2:16" s="6" customFormat="1" ht="34.9" customHeight="1">
      <c r="B37" s="28" t="s">
        <v>30</v>
      </c>
      <c r="C37" s="29"/>
      <c r="D37" s="16"/>
      <c r="E37" s="16"/>
      <c r="F37" s="16"/>
      <c r="G37" s="16"/>
      <c r="H37" s="16"/>
      <c r="I37" s="16"/>
      <c r="J37" s="16"/>
      <c r="K37" s="16"/>
      <c r="L37" s="16"/>
      <c r="M37" s="16"/>
      <c r="N37" s="16"/>
      <c r="O37" s="16"/>
      <c r="P37" s="30">
        <f t="shared" si="4"/>
        <v>0</v>
      </c>
    </row>
    <row r="38" spans="2:16" s="6" customFormat="1" ht="34.9" customHeight="1">
      <c r="B38" s="28" t="s">
        <v>31</v>
      </c>
      <c r="C38" s="29"/>
      <c r="D38" s="16"/>
      <c r="E38" s="16"/>
      <c r="F38" s="16"/>
      <c r="G38" s="16"/>
      <c r="H38" s="16"/>
      <c r="I38" s="16"/>
      <c r="J38" s="16"/>
      <c r="K38" s="16"/>
      <c r="L38" s="16"/>
      <c r="M38" s="16"/>
      <c r="N38" s="16"/>
      <c r="O38" s="16"/>
      <c r="P38" s="30">
        <f t="shared" si="4"/>
        <v>0</v>
      </c>
    </row>
    <row r="39" spans="2:16" s="6" customFormat="1" ht="34.9" customHeight="1">
      <c r="B39" s="28" t="s">
        <v>32</v>
      </c>
      <c r="C39" s="29"/>
      <c r="D39" s="16"/>
      <c r="E39" s="16"/>
      <c r="F39" s="16"/>
      <c r="G39" s="16"/>
      <c r="H39" s="16"/>
      <c r="I39" s="16"/>
      <c r="J39" s="16"/>
      <c r="K39" s="16"/>
      <c r="L39" s="16"/>
      <c r="M39" s="16"/>
      <c r="N39" s="16"/>
      <c r="O39" s="16"/>
      <c r="P39" s="30">
        <f t="shared" si="4"/>
        <v>0</v>
      </c>
    </row>
    <row r="40" spans="2:16" s="6" customFormat="1" ht="34.9" customHeight="1">
      <c r="B40" s="28" t="s">
        <v>33</v>
      </c>
      <c r="C40" s="29"/>
      <c r="D40" s="16"/>
      <c r="E40" s="16"/>
      <c r="F40" s="16"/>
      <c r="G40" s="16"/>
      <c r="H40" s="16"/>
      <c r="I40" s="16"/>
      <c r="J40" s="16"/>
      <c r="K40" s="16"/>
      <c r="L40" s="16"/>
      <c r="M40" s="16"/>
      <c r="N40" s="16"/>
      <c r="O40" s="16"/>
      <c r="P40" s="30">
        <f t="shared" si="4"/>
        <v>0</v>
      </c>
    </row>
    <row r="41" spans="2:16" s="6" customFormat="1" ht="34.9" customHeight="1">
      <c r="B41" s="28" t="s">
        <v>34</v>
      </c>
      <c r="C41" s="29"/>
      <c r="D41" s="16"/>
      <c r="E41" s="16"/>
      <c r="F41" s="16"/>
      <c r="G41" s="16"/>
      <c r="H41" s="16"/>
      <c r="I41" s="16"/>
      <c r="J41" s="16"/>
      <c r="K41" s="16"/>
      <c r="L41" s="16"/>
      <c r="M41" s="16"/>
      <c r="N41" s="16"/>
      <c r="O41" s="16"/>
      <c r="P41" s="30">
        <f t="shared" si="4"/>
        <v>0</v>
      </c>
    </row>
    <row r="42" spans="2:16" s="6" customFormat="1" ht="34.9" customHeight="1">
      <c r="B42" s="28" t="s">
        <v>35</v>
      </c>
      <c r="C42" s="29"/>
      <c r="D42" s="16"/>
      <c r="E42" s="16"/>
      <c r="F42" s="16"/>
      <c r="G42" s="16"/>
      <c r="H42" s="16"/>
      <c r="I42" s="16"/>
      <c r="J42" s="16"/>
      <c r="K42" s="16"/>
      <c r="L42" s="16"/>
      <c r="M42" s="16"/>
      <c r="N42" s="16"/>
      <c r="O42" s="16"/>
      <c r="P42" s="30">
        <f t="shared" si="4"/>
        <v>0</v>
      </c>
    </row>
    <row r="43" spans="2:16" s="6" customFormat="1" ht="34.9" customHeight="1">
      <c r="B43" s="28" t="s">
        <v>35</v>
      </c>
      <c r="C43" s="29"/>
      <c r="D43" s="16"/>
      <c r="E43" s="16"/>
      <c r="F43" s="16"/>
      <c r="G43" s="16"/>
      <c r="H43" s="16"/>
      <c r="I43" s="16"/>
      <c r="J43" s="16"/>
      <c r="K43" s="16"/>
      <c r="L43" s="16"/>
      <c r="M43" s="16"/>
      <c r="N43" s="16"/>
      <c r="O43" s="16"/>
      <c r="P43" s="30">
        <f t="shared" si="4"/>
        <v>0</v>
      </c>
    </row>
    <row r="44" spans="2:16" s="6" customFormat="1" ht="34.9" customHeight="1">
      <c r="B44" s="28" t="s">
        <v>35</v>
      </c>
      <c r="C44" s="29"/>
      <c r="D44" s="16"/>
      <c r="E44" s="16"/>
      <c r="F44" s="16"/>
      <c r="G44" s="16"/>
      <c r="H44" s="16"/>
      <c r="I44" s="16"/>
      <c r="J44" s="16"/>
      <c r="K44" s="16"/>
      <c r="L44" s="16"/>
      <c r="M44" s="16"/>
      <c r="N44" s="16"/>
      <c r="O44" s="16"/>
      <c r="P44" s="30">
        <f t="shared" si="4"/>
        <v>0</v>
      </c>
    </row>
    <row r="45" spans="2:16" s="6" customFormat="1" ht="34.9" customHeight="1">
      <c r="B45" s="28" t="s">
        <v>36</v>
      </c>
      <c r="C45" s="29"/>
      <c r="D45" s="16"/>
      <c r="E45" s="16"/>
      <c r="F45" s="16"/>
      <c r="G45" s="16"/>
      <c r="H45" s="16"/>
      <c r="I45" s="16"/>
      <c r="J45" s="16"/>
      <c r="K45" s="16"/>
      <c r="L45" s="16"/>
      <c r="M45" s="16"/>
      <c r="N45" s="16"/>
      <c r="O45" s="16"/>
      <c r="P45" s="30">
        <f t="shared" si="4"/>
        <v>0</v>
      </c>
    </row>
    <row r="46" spans="2:16" s="6" customFormat="1" ht="34.9" customHeight="1">
      <c r="B46" s="31" t="s">
        <v>37</v>
      </c>
      <c r="C46" s="32"/>
      <c r="D46" s="16">
        <f>SUBTOTAL(109,Dépenses[xx-janv])</f>
        <v>0</v>
      </c>
      <c r="E46" s="16">
        <f>SUBTOTAL(109,Dépenses[xx-févr])</f>
        <v>0</v>
      </c>
      <c r="F46" s="16">
        <f>SUBTOTAL(109,Dépenses[xx-mars])</f>
        <v>0</v>
      </c>
      <c r="G46" s="16">
        <f>SUBTOTAL(109,Dépenses[xx-avr])</f>
        <v>0</v>
      </c>
      <c r="H46" s="16">
        <f>SUBTOTAL(109,Dépenses[xx-mai])</f>
        <v>0</v>
      </c>
      <c r="I46" s="16">
        <f>SUBTOTAL(109,Dépenses[xx-juin])</f>
        <v>0</v>
      </c>
      <c r="J46" s="16">
        <f>SUBTOTAL(109,Dépenses[xx-juil])</f>
        <v>0</v>
      </c>
      <c r="K46" s="16">
        <f>SUBTOTAL(109,Dépenses[xx-août])</f>
        <v>0</v>
      </c>
      <c r="L46" s="16">
        <f>SUBTOTAL(109,Dépenses[xx-sept])</f>
        <v>0</v>
      </c>
      <c r="M46" s="16">
        <f>SUBTOTAL(109,Dépenses[xx-oct])</f>
        <v>0</v>
      </c>
      <c r="N46" s="16">
        <f>SUBTOTAL(109,Dépenses[xx-nov])</f>
        <v>0</v>
      </c>
      <c r="O46" s="16">
        <f>SUBTOTAL(109,Dépenses[xx-déc])</f>
        <v>0</v>
      </c>
      <c r="P46" s="30">
        <f>SUBTOTAL(109,Dépenses[Total])</f>
        <v>0</v>
      </c>
    </row>
    <row r="47" spans="2:16" s="6" customFormat="1" ht="34.9" customHeight="1">
      <c r="B47" s="42" t="s">
        <v>66</v>
      </c>
      <c r="C47" s="43" t="s">
        <v>53</v>
      </c>
      <c r="D47" s="52" t="s">
        <v>67</v>
      </c>
      <c r="E47" s="51" t="s">
        <v>68</v>
      </c>
      <c r="F47" s="51" t="s">
        <v>54</v>
      </c>
      <c r="G47" s="51" t="s">
        <v>55</v>
      </c>
      <c r="H47" s="51" t="s">
        <v>56</v>
      </c>
      <c r="I47" s="51" t="s">
        <v>57</v>
      </c>
      <c r="J47" s="51" t="s">
        <v>58</v>
      </c>
      <c r="K47" s="51" t="s">
        <v>59</v>
      </c>
      <c r="L47" s="51" t="s">
        <v>60</v>
      </c>
      <c r="M47" s="51" t="s">
        <v>61</v>
      </c>
      <c r="N47" s="51" t="s">
        <v>62</v>
      </c>
      <c r="O47" s="51" t="s">
        <v>63</v>
      </c>
      <c r="P47" s="20" t="s">
        <v>64</v>
      </c>
    </row>
    <row r="48" spans="2:16" s="6" customFormat="1" ht="34.9" customHeight="1">
      <c r="B48" s="28" t="s">
        <v>38</v>
      </c>
      <c r="C48" s="29"/>
      <c r="D48" s="33"/>
      <c r="E48" s="33"/>
      <c r="F48" s="33"/>
      <c r="G48" s="33"/>
      <c r="H48" s="33"/>
      <c r="I48" s="33"/>
      <c r="J48" s="33"/>
      <c r="K48" s="33"/>
      <c r="L48" s="33"/>
      <c r="M48" s="33"/>
      <c r="N48" s="33"/>
      <c r="O48" s="33"/>
      <c r="P48" s="30">
        <f t="shared" ref="P48:P53" si="5">SUM(D48:O48)</f>
        <v>0</v>
      </c>
    </row>
    <row r="49" spans="2:16" s="6" customFormat="1" ht="34.9" customHeight="1">
      <c r="B49" s="28" t="s">
        <v>39</v>
      </c>
      <c r="C49" s="29"/>
      <c r="D49" s="33"/>
      <c r="E49" s="33"/>
      <c r="F49" s="33"/>
      <c r="G49" s="33"/>
      <c r="H49" s="33"/>
      <c r="I49" s="33"/>
      <c r="J49" s="33"/>
      <c r="K49" s="33"/>
      <c r="L49" s="33"/>
      <c r="M49" s="33"/>
      <c r="N49" s="33"/>
      <c r="O49" s="33"/>
      <c r="P49" s="30">
        <f t="shared" si="5"/>
        <v>0</v>
      </c>
    </row>
    <row r="50" spans="2:16" s="6" customFormat="1" ht="34.9" customHeight="1">
      <c r="B50" s="28" t="s">
        <v>40</v>
      </c>
      <c r="C50" s="29"/>
      <c r="D50" s="33"/>
      <c r="E50" s="33"/>
      <c r="F50" s="33"/>
      <c r="G50" s="33"/>
      <c r="H50" s="33"/>
      <c r="I50" s="33"/>
      <c r="J50" s="33"/>
      <c r="K50" s="33"/>
      <c r="L50" s="33"/>
      <c r="M50" s="33"/>
      <c r="N50" s="33"/>
      <c r="O50" s="33"/>
      <c r="P50" s="30">
        <f t="shared" si="5"/>
        <v>0</v>
      </c>
    </row>
    <row r="51" spans="2:16" s="6" customFormat="1" ht="34.9" customHeight="1">
      <c r="B51" s="28" t="s">
        <v>41</v>
      </c>
      <c r="C51" s="29"/>
      <c r="D51" s="33"/>
      <c r="E51" s="33"/>
      <c r="F51" s="33"/>
      <c r="G51" s="33"/>
      <c r="H51" s="33"/>
      <c r="I51" s="33"/>
      <c r="J51" s="33"/>
      <c r="K51" s="33"/>
      <c r="L51" s="33"/>
      <c r="M51" s="33"/>
      <c r="N51" s="33"/>
      <c r="O51" s="33"/>
      <c r="P51" s="30">
        <f t="shared" si="5"/>
        <v>0</v>
      </c>
    </row>
    <row r="52" spans="2:16" s="6" customFormat="1" ht="34.9" customHeight="1">
      <c r="B52" s="28" t="s">
        <v>42</v>
      </c>
      <c r="C52" s="29"/>
      <c r="D52" s="33"/>
      <c r="E52" s="33"/>
      <c r="F52" s="33"/>
      <c r="G52" s="33"/>
      <c r="H52" s="33"/>
      <c r="I52" s="33"/>
      <c r="J52" s="33"/>
      <c r="K52" s="33"/>
      <c r="L52" s="33"/>
      <c r="M52" s="33"/>
      <c r="N52" s="33"/>
      <c r="O52" s="33"/>
      <c r="P52" s="30">
        <f t="shared" si="5"/>
        <v>0</v>
      </c>
    </row>
    <row r="53" spans="2:16" s="6" customFormat="1" ht="34.9" customHeight="1">
      <c r="B53" s="31" t="s">
        <v>43</v>
      </c>
      <c r="C53" s="29"/>
      <c r="D53" s="30">
        <f>Dépenses[[#Totals],[xx-janv]]+SUBTOTAL(109,Décaissements[xx-janv])</f>
        <v>0</v>
      </c>
      <c r="E53" s="30">
        <f>Dépenses[[#Totals],[xx-févr]]+SUBTOTAL(109,Décaissements[xx-févr])</f>
        <v>0</v>
      </c>
      <c r="F53" s="30">
        <f>Dépenses[[#Totals],[xx-mars]]+SUBTOTAL(109,Décaissements[xx-mars])</f>
        <v>0</v>
      </c>
      <c r="G53" s="33">
        <f>Dépenses[[#Totals],[xx-avr]]+SUBTOTAL(109,Décaissements[xx-avr])</f>
        <v>0</v>
      </c>
      <c r="H53" s="33">
        <f>Dépenses[[#Totals],[xx-mai]]+SUBTOTAL(109,Décaissements[xx-mai])</f>
        <v>0</v>
      </c>
      <c r="I53" s="33">
        <f>Dépenses[[#Totals],[xx-juin]]+SUBTOTAL(109,Décaissements[xx-juin])</f>
        <v>0</v>
      </c>
      <c r="J53" s="33">
        <f>Dépenses[[#Totals],[xx-juil]]+SUBTOTAL(109,Décaissements[xx-juil])</f>
        <v>0</v>
      </c>
      <c r="K53" s="33">
        <f>Dépenses[[#Totals],[xx-août]]+SUBTOTAL(109,Décaissements[xx-août])</f>
        <v>0</v>
      </c>
      <c r="L53" s="33">
        <f>Dépenses[[#Totals],[xx-sept]]+SUBTOTAL(109,Décaissements[xx-sept])</f>
        <v>0</v>
      </c>
      <c r="M53" s="33">
        <f>Dépenses[[#Totals],[xx-oct]]+SUBTOTAL(109,Décaissements[xx-oct])</f>
        <v>0</v>
      </c>
      <c r="N53" s="33">
        <f>Dépenses[[#Totals],[xx-nov]]+SUBTOTAL(109,Décaissements[xx-nov])</f>
        <v>0</v>
      </c>
      <c r="O53" s="33">
        <f>Dépenses[[#Totals],[xx-déc]]+SUBTOTAL(109,Décaissements[xx-déc])</f>
        <v>0</v>
      </c>
      <c r="P53" s="30">
        <f t="shared" si="5"/>
        <v>0</v>
      </c>
    </row>
    <row r="54" spans="2:16" s="6" customFormat="1" ht="34.9" customHeight="1">
      <c r="B54" s="40" t="s">
        <v>44</v>
      </c>
      <c r="C54" s="10">
        <f>C18</f>
        <v>0</v>
      </c>
      <c r="D54" s="10">
        <f>D18-Décaissements[[#Totals],[xx-janv]]</f>
        <v>0</v>
      </c>
      <c r="E54" s="10">
        <f>E18-Décaissements[[#Totals],[xx-févr]]</f>
        <v>0</v>
      </c>
      <c r="F54" s="10">
        <f>F18-Décaissements[[#Totals],[xx-mars]]</f>
        <v>0</v>
      </c>
      <c r="G54" s="10">
        <f>G18-Décaissements[[#Totals],[xx-avr]]</f>
        <v>0</v>
      </c>
      <c r="H54" s="10">
        <f>H18-Décaissements[[#Totals],[xx-mai]]</f>
        <v>0</v>
      </c>
      <c r="I54" s="10">
        <f>I18-Décaissements[[#Totals],[xx-juin]]</f>
        <v>0</v>
      </c>
      <c r="J54" s="10">
        <f>J18-Décaissements[[#Totals],[xx-juil]]</f>
        <v>0</v>
      </c>
      <c r="K54" s="10">
        <f>K18-Décaissements[[#Totals],[xx-août]]</f>
        <v>0</v>
      </c>
      <c r="L54" s="10">
        <f>L18-Décaissements[[#Totals],[xx-sept]]</f>
        <v>0</v>
      </c>
      <c r="M54" s="10">
        <f>M18-Décaissements[[#Totals],[xx-oct]]</f>
        <v>0</v>
      </c>
      <c r="N54" s="10">
        <f>N18-Décaissements[[#Totals],[xx-nov]]</f>
        <v>0</v>
      </c>
      <c r="O54" s="10">
        <f>O18-Décaissements[[#Totals],[xx-déc]]</f>
        <v>0</v>
      </c>
      <c r="P54" s="39"/>
    </row>
    <row r="55" spans="2:16" s="6" customFormat="1" ht="34.9" customHeight="1">
      <c r="B55" s="21"/>
      <c r="C55" s="34"/>
      <c r="D55" s="34"/>
      <c r="E55" s="34"/>
      <c r="F55" s="34"/>
      <c r="G55" s="34"/>
      <c r="H55" s="34"/>
      <c r="I55" s="34"/>
      <c r="J55" s="34"/>
      <c r="K55" s="34"/>
      <c r="L55" s="34"/>
      <c r="M55" s="34"/>
      <c r="N55" s="34"/>
      <c r="O55" s="34"/>
      <c r="P55" s="34"/>
    </row>
    <row r="56" spans="2:16" s="6" customFormat="1" ht="34.9" customHeight="1">
      <c r="B56" s="26" t="s">
        <v>45</v>
      </c>
      <c r="C56" s="27" t="s">
        <v>53</v>
      </c>
      <c r="D56" s="51" t="s">
        <v>67</v>
      </c>
      <c r="E56" s="51" t="s">
        <v>68</v>
      </c>
      <c r="F56" s="51" t="s">
        <v>54</v>
      </c>
      <c r="G56" s="51" t="s">
        <v>55</v>
      </c>
      <c r="H56" s="51" t="s">
        <v>56</v>
      </c>
      <c r="I56" s="51" t="s">
        <v>57</v>
      </c>
      <c r="J56" s="51" t="s">
        <v>58</v>
      </c>
      <c r="K56" s="51" t="s">
        <v>59</v>
      </c>
      <c r="L56" s="51" t="s">
        <v>60</v>
      </c>
      <c r="M56" s="51" t="s">
        <v>61</v>
      </c>
      <c r="N56" s="51" t="s">
        <v>62</v>
      </c>
      <c r="O56" s="51" t="s">
        <v>63</v>
      </c>
      <c r="P56" s="27" t="s">
        <v>64</v>
      </c>
    </row>
    <row r="57" spans="2:16" s="6" customFormat="1" ht="34.9" customHeight="1">
      <c r="B57" s="28" t="s">
        <v>46</v>
      </c>
      <c r="C57" s="35"/>
      <c r="D57" s="16"/>
      <c r="E57" s="16"/>
      <c r="F57" s="16"/>
      <c r="G57" s="16"/>
      <c r="H57" s="16"/>
      <c r="I57" s="16"/>
      <c r="J57" s="16"/>
      <c r="K57" s="16"/>
      <c r="L57" s="16"/>
      <c r="M57" s="16"/>
      <c r="N57" s="16"/>
      <c r="O57" s="16"/>
      <c r="P57" s="36">
        <f>SUM(AutresDonnéesOpérationnelles[[#This Row],[xx-janv]:[xx-déc]])</f>
        <v>0</v>
      </c>
    </row>
    <row r="58" spans="2:16" s="6" customFormat="1" ht="34.9" customHeight="1">
      <c r="B58" s="28" t="s">
        <v>47</v>
      </c>
      <c r="C58" s="16"/>
      <c r="D58" s="16"/>
      <c r="E58" s="16"/>
      <c r="F58" s="16"/>
      <c r="G58" s="16"/>
      <c r="H58" s="16"/>
      <c r="I58" s="16"/>
      <c r="J58" s="16"/>
      <c r="K58" s="16"/>
      <c r="L58" s="16"/>
      <c r="M58" s="16"/>
      <c r="N58" s="16"/>
      <c r="O58" s="16"/>
      <c r="P58" s="36">
        <f>SUM(AutresDonnéesOpérationnelles[[#This Row],[ ]:[xx-déc]])</f>
        <v>0</v>
      </c>
    </row>
    <row r="59" spans="2:16" s="6" customFormat="1" ht="34.9" customHeight="1">
      <c r="B59" s="28" t="s">
        <v>48</v>
      </c>
      <c r="C59" s="16"/>
      <c r="D59" s="16"/>
      <c r="E59" s="16"/>
      <c r="F59" s="16"/>
      <c r="G59" s="16"/>
      <c r="H59" s="16"/>
      <c r="I59" s="16"/>
      <c r="J59" s="16"/>
      <c r="K59" s="16"/>
      <c r="L59" s="16"/>
      <c r="M59" s="16"/>
      <c r="N59" s="16"/>
      <c r="O59" s="16"/>
      <c r="P59" s="36">
        <f>SUM(AutresDonnéesOpérationnelles[[#This Row],[ ]:[xx-déc]])</f>
        <v>0</v>
      </c>
    </row>
    <row r="60" spans="2:16" s="6" customFormat="1" ht="34.9" customHeight="1">
      <c r="B60" s="28" t="s">
        <v>49</v>
      </c>
      <c r="C60" s="16"/>
      <c r="D60" s="16"/>
      <c r="E60" s="16"/>
      <c r="F60" s="16"/>
      <c r="G60" s="16"/>
      <c r="H60" s="16"/>
      <c r="I60" s="16"/>
      <c r="J60" s="16"/>
      <c r="K60" s="16"/>
      <c r="L60" s="16"/>
      <c r="M60" s="16"/>
      <c r="N60" s="16"/>
      <c r="O60" s="16"/>
      <c r="P60" s="36">
        <f>SUM(AutresDonnéesOpérationnelles[[#This Row],[ ]:[xx-déc]])</f>
        <v>0</v>
      </c>
    </row>
    <row r="61" spans="2:16" s="6" customFormat="1" ht="34.9" customHeight="1">
      <c r="B61" s="28" t="s">
        <v>50</v>
      </c>
      <c r="C61" s="16"/>
      <c r="D61" s="16"/>
      <c r="E61" s="16"/>
      <c r="F61" s="16"/>
      <c r="G61" s="16"/>
      <c r="H61" s="16"/>
      <c r="I61" s="16"/>
      <c r="J61" s="16"/>
      <c r="K61" s="16"/>
      <c r="L61" s="16"/>
      <c r="M61" s="16"/>
      <c r="N61" s="16"/>
      <c r="O61" s="16"/>
      <c r="P61" s="36">
        <f>SUM(AutresDonnéesOpérationnelles[[#This Row],[ ]:[xx-déc]])</f>
        <v>0</v>
      </c>
    </row>
    <row r="62" spans="2:16" s="6" customFormat="1" ht="34.9" customHeight="1">
      <c r="B62" s="28" t="s">
        <v>51</v>
      </c>
      <c r="C62" s="35"/>
      <c r="D62" s="16"/>
      <c r="E62" s="16"/>
      <c r="F62" s="16"/>
      <c r="G62" s="16"/>
      <c r="H62" s="16"/>
      <c r="I62" s="16"/>
      <c r="J62" s="16"/>
      <c r="K62" s="16"/>
      <c r="L62" s="16"/>
      <c r="M62" s="16"/>
      <c r="N62" s="16"/>
      <c r="O62" s="16"/>
      <c r="P62" s="36">
        <f>SUM(AutresDonnéesOpérationnelles[[#This Row],[xx-janv]:[xx-déc]])</f>
        <v>0</v>
      </c>
    </row>
    <row r="63" spans="2:16">
      <c r="B63" s="37"/>
      <c r="C63" s="37"/>
      <c r="D63" s="37"/>
      <c r="E63" s="37"/>
      <c r="F63" s="37"/>
      <c r="G63" s="37"/>
      <c r="H63" s="37"/>
      <c r="I63" s="37"/>
      <c r="J63" s="37"/>
      <c r="K63" s="37"/>
      <c r="L63" s="37"/>
      <c r="M63" s="37"/>
      <c r="N63" s="37"/>
      <c r="O63" s="37"/>
      <c r="P63" s="37"/>
    </row>
  </sheetData>
  <sheetProtection insertColumns="0" insertRows="0"/>
  <mergeCells count="2">
    <mergeCell ref="B2:P2"/>
    <mergeCell ref="B1:P1"/>
  </mergeCells>
  <phoneticPr fontId="0" type="noConversion"/>
  <conditionalFormatting sqref="C8:O8">
    <cfRule type="cellIs" dxfId="0" priority="1" stopIfTrue="1" operator="lessThanOrEqual">
      <formula>$C$5</formula>
    </cfRule>
  </conditionalFormatting>
  <dataValidations count="9">
    <dataValidation type="decimal" operator="lessThanOrEqual" allowBlank="1" showInputMessage="1" showErrorMessage="1" sqref="C18:O18 C54:O54" xr:uid="{00000000-0002-0000-0000-000003000000}">
      <formula1>10000000</formula1>
    </dataValidation>
    <dataValidation type="decimal" errorStyle="warning" operator="lessThanOrEqual" allowBlank="1" showInputMessage="1" showErrorMessage="1" error="Entrez un nombre supérieur à zéro" sqref="P11:P16 P21:P45 P57:P62 P48:P52" xr:uid="{804F8EE7-2B0B-46DA-9875-BB1371E4AA2F}">
      <formula1>10000000</formula1>
    </dataValidation>
    <dataValidation allowBlank="1" showInputMessage="1" showErrorMessage="1" prompt="Entrez les détails dans le tableau en partant de la droite" sqref="B7" xr:uid="{3830027A-6EBE-4F38-85D2-C701F11E6CFA}"/>
    <dataValidation allowBlank="1" showInputMessage="1" showErrorMessage="1" prompt="Entrez les détails des Encaissements dans le tableau ci-dessous" sqref="B9" xr:uid="{DF3A80CC-4543-46BA-A64A-F2B21C703A6C}"/>
    <dataValidation allowBlank="1" showInputMessage="1" showErrorMessage="1" prompt="Entrez les détails dans le tableau Dépenses ci-dessous et dans la table Cash Paid Out à partir de la cellule B47" sqref="B19" xr:uid="{65B94BE2-9355-4B1B-8361-9D9CE86535DE}"/>
    <dataValidation allowBlank="1" showInputMessage="1" showErrorMessage="1" prompt="Entrez les détails dans le tableau Autres données d’exploitation ci-dessous" sqref="B55" xr:uid="{47453186-77C9-4FD0-AF82-0C218D8785B9}"/>
    <dataValidation allowBlank="1" showInputMessage="1" sqref="D55:O55" xr:uid="{850D6EE5-2289-46E1-875A-162398F1BDB6}"/>
    <dataValidation operator="lessThanOrEqual" allowBlank="1" showInputMessage="1" showErrorMessage="1" error="Entrez un nombre supérieur à zéro." sqref="P55" xr:uid="{D2A17DC1-E6CB-4A1C-B917-B2258C4313DD}"/>
    <dataValidation type="decimal" allowBlank="1" showInputMessage="1" showErrorMessage="1" sqref="D11:O16 D21:O45 D48:O52 D57:O62 C58:C61" xr:uid="{84CAE0E0-3152-4547-A5F1-AF50A835ACC2}">
      <formula1>-10000000</formula1>
      <formula2>10000000</formula2>
    </dataValidation>
  </dataValidations>
  <printOptions horizontalCentered="1"/>
  <pageMargins left="0" right="0" top="0.5" bottom="0.25" header="0" footer="0"/>
  <pageSetup paperSize="9" scale="26" orientation="landscape" r:id="rId1"/>
  <headerFooter alignWithMargins="0"/>
  <ignoredErrors>
    <ignoredError sqref="P21:P45" emptyCellReference="1"/>
    <ignoredError sqref="C4" unlockedFormula="1"/>
  </ignoredErrors>
  <tableParts count="5">
    <tablePart r:id="rId2"/>
    <tablePart r:id="rId3"/>
    <tablePart r:id="rId4"/>
    <tablePart r:id="rId5"/>
    <tablePart r:id="rId6"/>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R55"/>
  <sheetViews>
    <sheetView showGridLines="0" zoomScaleNormal="100" zoomScaleSheetLayoutView="50" workbookViewId="0"/>
  </sheetViews>
  <sheetFormatPr baseColWidth="10" defaultColWidth="9.33203125" defaultRowHeight="11.25"/>
  <cols>
    <col min="1" max="1" width="5.6640625" style="3" customWidth="1"/>
    <col min="2" max="12" width="20.6640625" style="3" customWidth="1"/>
    <col min="13" max="13" width="5.6640625" style="3" customWidth="1"/>
    <col min="14" max="15" width="15.6640625" style="3" customWidth="1"/>
    <col min="16" max="16384" width="9.33203125" style="3"/>
  </cols>
  <sheetData>
    <row r="1" spans="2:18" ht="25.15" customHeight="1">
      <c r="C1" s="5"/>
      <c r="D1" s="14"/>
      <c r="E1" s="5"/>
      <c r="F1" s="5"/>
      <c r="G1" s="5"/>
      <c r="H1" s="5"/>
      <c r="I1" s="5"/>
      <c r="J1" s="5"/>
      <c r="K1" s="5"/>
      <c r="L1" s="5"/>
      <c r="M1" s="5"/>
      <c r="N1" s="5"/>
      <c r="O1" s="5"/>
      <c r="P1" s="5"/>
      <c r="Q1" s="5"/>
      <c r="R1" s="5"/>
    </row>
    <row r="2" spans="2:18" ht="60" customHeight="1">
      <c r="B2" s="48" t="s">
        <v>65</v>
      </c>
      <c r="C2" s="49"/>
      <c r="D2" s="49"/>
      <c r="E2" s="49"/>
      <c r="F2" s="49"/>
      <c r="G2" s="44">
        <f>[0]!Minimum_trésorerie</f>
        <v>0</v>
      </c>
      <c r="H2" s="13"/>
      <c r="I2" s="13"/>
      <c r="J2" s="11"/>
      <c r="K2" s="11"/>
      <c r="L2" s="12"/>
      <c r="M2" s="5"/>
      <c r="N2" s="5"/>
      <c r="O2" s="5"/>
      <c r="P2" s="5"/>
      <c r="Q2" s="5"/>
      <c r="R2" s="5"/>
    </row>
    <row r="3" spans="2:18" ht="25.15" customHeight="1">
      <c r="C3" s="5"/>
      <c r="D3" s="5"/>
      <c r="E3" s="5"/>
      <c r="F3" s="5"/>
      <c r="G3" s="5"/>
      <c r="H3" s="5"/>
      <c r="I3" s="5"/>
      <c r="J3" s="5"/>
      <c r="K3" s="5"/>
      <c r="L3" s="5"/>
      <c r="M3" s="5"/>
      <c r="N3" s="5"/>
      <c r="O3" s="5"/>
      <c r="P3" s="5"/>
      <c r="Q3" s="5"/>
      <c r="R3" s="5"/>
    </row>
    <row r="4" spans="2:18" ht="25.15" customHeight="1">
      <c r="C4" s="5"/>
      <c r="D4" s="5"/>
      <c r="E4" s="5"/>
      <c r="F4" s="5"/>
      <c r="G4" s="5"/>
      <c r="H4" s="5"/>
      <c r="I4" s="5"/>
      <c r="J4" s="5"/>
      <c r="K4" s="5"/>
      <c r="L4" s="5"/>
      <c r="M4" s="5"/>
      <c r="O4" s="5"/>
      <c r="P4" s="5"/>
      <c r="Q4" s="5"/>
      <c r="R4" s="5"/>
    </row>
    <row r="5" spans="2:18" ht="25.15" customHeight="1">
      <c r="C5" s="5"/>
      <c r="D5" s="5"/>
      <c r="E5" s="5"/>
      <c r="F5" s="5"/>
      <c r="G5" s="5"/>
      <c r="H5" s="5"/>
      <c r="I5" s="5"/>
      <c r="J5" s="5"/>
      <c r="K5" s="5"/>
      <c r="L5" s="5"/>
      <c r="M5" s="5"/>
      <c r="N5" s="5"/>
      <c r="O5" s="5"/>
      <c r="P5" s="5"/>
      <c r="Q5" s="5"/>
      <c r="R5" s="5"/>
    </row>
    <row r="6" spans="2:18" ht="25.15" customHeight="1">
      <c r="C6" s="5"/>
      <c r="D6" s="5"/>
      <c r="E6" s="5"/>
      <c r="F6" s="5"/>
      <c r="G6" s="5"/>
      <c r="H6" s="5"/>
      <c r="I6" s="5"/>
      <c r="J6" s="5"/>
      <c r="K6" s="5"/>
      <c r="L6" s="5"/>
      <c r="M6" s="5"/>
      <c r="N6" s="5"/>
      <c r="O6" s="5"/>
      <c r="P6" s="5"/>
      <c r="Q6" s="5"/>
      <c r="R6" s="5"/>
    </row>
    <row r="7" spans="2:18" ht="25.15" customHeight="1">
      <c r="C7" s="5"/>
      <c r="D7" s="5"/>
      <c r="E7" s="5"/>
      <c r="F7" s="5"/>
      <c r="G7" s="5"/>
      <c r="H7" s="5"/>
      <c r="I7" s="5"/>
      <c r="J7" s="5"/>
      <c r="K7" s="5"/>
      <c r="L7" s="5"/>
      <c r="M7" s="5"/>
      <c r="N7" s="5"/>
      <c r="O7" s="5"/>
      <c r="P7" s="5"/>
      <c r="Q7" s="5"/>
      <c r="R7" s="5"/>
    </row>
    <row r="8" spans="2:18" ht="25.15" customHeight="1">
      <c r="C8" s="5"/>
      <c r="D8" s="5"/>
      <c r="E8" s="5"/>
      <c r="F8" s="5"/>
      <c r="G8" s="5"/>
      <c r="H8" s="5"/>
      <c r="I8" s="5"/>
      <c r="J8" s="5"/>
      <c r="K8" s="5"/>
      <c r="L8" s="5"/>
      <c r="M8" s="5"/>
      <c r="N8" s="5"/>
      <c r="O8" s="5"/>
      <c r="P8" s="5"/>
      <c r="Q8" s="5"/>
      <c r="R8" s="5"/>
    </row>
    <row r="9" spans="2:18" ht="25.15" customHeight="1">
      <c r="C9" s="5"/>
      <c r="D9" s="5"/>
      <c r="E9" s="5"/>
      <c r="F9" s="5"/>
      <c r="G9" s="5"/>
      <c r="H9" s="5"/>
      <c r="I9" s="5"/>
      <c r="J9" s="5"/>
      <c r="K9" s="5"/>
      <c r="L9" s="5"/>
      <c r="M9" s="5"/>
      <c r="N9" s="5"/>
      <c r="O9" s="5"/>
      <c r="P9" s="5"/>
      <c r="Q9" s="5"/>
      <c r="R9" s="5"/>
    </row>
    <row r="10" spans="2:18" ht="25.15" customHeight="1">
      <c r="C10" s="5"/>
      <c r="D10" s="5"/>
      <c r="E10" s="5"/>
      <c r="F10" s="5"/>
      <c r="G10" s="5"/>
      <c r="H10" s="5"/>
      <c r="I10" s="5"/>
      <c r="J10" s="5"/>
      <c r="K10" s="5"/>
      <c r="L10" s="5"/>
      <c r="M10" s="5"/>
      <c r="N10" s="5"/>
      <c r="O10" s="5"/>
      <c r="P10" s="5"/>
      <c r="Q10" s="5"/>
      <c r="R10" s="5"/>
    </row>
    <row r="11" spans="2:18" ht="25.15" customHeight="1">
      <c r="C11" s="5"/>
      <c r="D11" s="5"/>
      <c r="E11" s="5"/>
      <c r="F11" s="5"/>
      <c r="G11" s="5"/>
      <c r="H11" s="5"/>
      <c r="I11" s="5"/>
      <c r="J11" s="5"/>
      <c r="K11" s="5"/>
      <c r="L11" s="5"/>
      <c r="M11" s="5"/>
      <c r="N11" s="5"/>
      <c r="O11" s="5"/>
      <c r="P11" s="5"/>
      <c r="Q11" s="5"/>
      <c r="R11" s="5"/>
    </row>
    <row r="12" spans="2:18" ht="25.15" customHeight="1">
      <c r="C12" s="5"/>
      <c r="D12" s="5"/>
      <c r="E12" s="5"/>
      <c r="F12" s="5"/>
      <c r="G12" s="5"/>
      <c r="H12" s="5"/>
      <c r="I12" s="5"/>
      <c r="J12" s="5"/>
      <c r="K12" s="5"/>
      <c r="L12" s="5"/>
      <c r="M12" s="5"/>
      <c r="N12" s="5"/>
      <c r="O12" s="5"/>
      <c r="P12" s="5"/>
      <c r="Q12" s="5"/>
      <c r="R12" s="5"/>
    </row>
    <row r="13" spans="2:18" ht="25.15" customHeight="1">
      <c r="C13" s="5"/>
      <c r="D13" s="5"/>
      <c r="E13" s="5"/>
      <c r="F13" s="5"/>
      <c r="G13" s="5"/>
      <c r="H13" s="5"/>
      <c r="I13" s="5"/>
      <c r="J13" s="5"/>
      <c r="K13" s="5"/>
      <c r="L13" s="5"/>
      <c r="M13" s="5"/>
      <c r="N13" s="5"/>
      <c r="O13" s="5"/>
      <c r="P13" s="5"/>
      <c r="Q13" s="5"/>
      <c r="R13" s="5"/>
    </row>
    <row r="14" spans="2:18" ht="25.15" customHeight="1">
      <c r="C14" s="5"/>
      <c r="D14" s="5"/>
      <c r="E14" s="5"/>
      <c r="F14" s="5"/>
      <c r="G14" s="5"/>
      <c r="H14" s="5"/>
      <c r="I14" s="5"/>
      <c r="J14" s="5"/>
      <c r="K14" s="5"/>
      <c r="L14" s="5"/>
      <c r="M14" s="5"/>
      <c r="N14" s="5"/>
      <c r="O14" s="5"/>
      <c r="P14" s="5"/>
      <c r="Q14" s="5"/>
      <c r="R14" s="5"/>
    </row>
    <row r="15" spans="2:18" ht="25.15" customHeight="1">
      <c r="C15" s="5"/>
      <c r="D15" s="5"/>
      <c r="E15" s="5"/>
      <c r="F15" s="5"/>
      <c r="G15" s="5"/>
      <c r="H15" s="5"/>
      <c r="I15" s="5"/>
      <c r="J15" s="5"/>
      <c r="K15" s="5"/>
      <c r="L15" s="5"/>
      <c r="M15" s="5"/>
      <c r="N15" s="5"/>
      <c r="O15" s="5"/>
      <c r="P15" s="5"/>
      <c r="Q15" s="5"/>
      <c r="R15" s="5"/>
    </row>
    <row r="16" spans="2:18" ht="25.15" customHeight="1">
      <c r="C16" s="5"/>
      <c r="D16" s="5"/>
      <c r="E16" s="5"/>
      <c r="F16" s="5"/>
      <c r="G16" s="5"/>
      <c r="H16" s="5"/>
      <c r="I16" s="5"/>
      <c r="J16" s="5"/>
      <c r="K16" s="5"/>
      <c r="L16" s="5"/>
      <c r="M16" s="5"/>
      <c r="N16" s="5"/>
      <c r="O16" s="5"/>
      <c r="P16" s="5"/>
      <c r="Q16" s="5"/>
      <c r="R16" s="5"/>
    </row>
    <row r="17" spans="3:18" ht="25.15" customHeight="1">
      <c r="C17" s="5"/>
      <c r="D17" s="5"/>
      <c r="E17" s="5"/>
      <c r="F17" s="5"/>
      <c r="G17" s="5"/>
      <c r="H17" s="5"/>
      <c r="I17" s="5"/>
      <c r="J17" s="5"/>
      <c r="K17" s="5"/>
      <c r="L17" s="5"/>
      <c r="M17" s="5"/>
      <c r="N17" s="5"/>
      <c r="O17" s="5"/>
      <c r="P17" s="5"/>
      <c r="Q17" s="5"/>
      <c r="R17" s="5"/>
    </row>
    <row r="18" spans="3:18" ht="25.15" customHeight="1">
      <c r="C18" s="5"/>
      <c r="D18" s="5"/>
      <c r="E18" s="5"/>
      <c r="F18" s="5"/>
      <c r="G18" s="5"/>
      <c r="H18" s="5"/>
      <c r="I18" s="5"/>
      <c r="J18" s="5"/>
      <c r="K18" s="5"/>
      <c r="L18" s="5"/>
      <c r="M18" s="5"/>
      <c r="N18" s="5"/>
      <c r="O18" s="5"/>
      <c r="P18" s="5"/>
      <c r="Q18" s="5"/>
      <c r="R18" s="5"/>
    </row>
    <row r="19" spans="3:18" ht="25.15" customHeight="1">
      <c r="C19" s="5"/>
      <c r="D19" s="5"/>
      <c r="E19" s="5"/>
      <c r="F19" s="5"/>
      <c r="G19" s="5"/>
      <c r="H19" s="5"/>
      <c r="I19" s="5"/>
      <c r="J19" s="5"/>
      <c r="K19" s="5"/>
      <c r="L19" s="5"/>
      <c r="M19" s="5"/>
      <c r="N19" s="5"/>
      <c r="O19" s="5"/>
      <c r="P19" s="5"/>
      <c r="Q19" s="5"/>
      <c r="R19" s="5"/>
    </row>
    <row r="20" spans="3:18" ht="25.15" customHeight="1">
      <c r="C20" s="5"/>
      <c r="D20" s="5"/>
      <c r="E20" s="5"/>
      <c r="F20" s="5"/>
      <c r="G20" s="5"/>
      <c r="H20" s="5"/>
      <c r="I20" s="5"/>
      <c r="J20" s="5"/>
      <c r="K20" s="5"/>
      <c r="L20" s="5"/>
      <c r="M20" s="5"/>
      <c r="N20" s="5"/>
      <c r="O20" s="5"/>
      <c r="P20" s="5"/>
      <c r="Q20" s="5"/>
      <c r="R20" s="5"/>
    </row>
    <row r="21" spans="3:18" ht="25.15" customHeight="1">
      <c r="C21" s="5"/>
      <c r="D21" s="5"/>
      <c r="E21" s="5"/>
      <c r="F21" s="5"/>
      <c r="G21" s="5"/>
      <c r="H21" s="5"/>
      <c r="I21" s="5"/>
      <c r="J21" s="5"/>
      <c r="K21" s="5"/>
      <c r="L21" s="5"/>
      <c r="M21" s="5"/>
      <c r="N21" s="5"/>
      <c r="O21" s="5"/>
      <c r="P21" s="5"/>
      <c r="Q21" s="5"/>
      <c r="R21" s="5"/>
    </row>
    <row r="22" spans="3:18" ht="25.15" customHeight="1">
      <c r="C22" s="5"/>
      <c r="D22" s="5"/>
      <c r="E22" s="5"/>
      <c r="F22" s="5"/>
      <c r="G22" s="5"/>
      <c r="H22" s="5"/>
      <c r="I22" s="5"/>
      <c r="J22" s="5"/>
      <c r="K22" s="5"/>
      <c r="L22" s="5"/>
      <c r="M22" s="5"/>
      <c r="N22" s="5"/>
      <c r="O22" s="5"/>
      <c r="P22" s="5"/>
      <c r="Q22" s="5"/>
      <c r="R22" s="5"/>
    </row>
    <row r="23" spans="3:18" ht="25.15" customHeight="1">
      <c r="C23" s="5"/>
      <c r="D23" s="5"/>
      <c r="E23" s="5"/>
      <c r="F23" s="5"/>
      <c r="G23" s="5"/>
      <c r="H23" s="5"/>
      <c r="I23" s="5"/>
      <c r="J23" s="5"/>
      <c r="K23" s="5"/>
      <c r="L23" s="5"/>
      <c r="M23" s="5"/>
      <c r="N23" s="5"/>
      <c r="O23" s="5"/>
      <c r="P23" s="5"/>
      <c r="Q23" s="5"/>
      <c r="R23" s="5"/>
    </row>
    <row r="24" spans="3:18" ht="25.15" customHeight="1">
      <c r="C24" s="5"/>
      <c r="D24" s="5"/>
      <c r="E24" s="5"/>
      <c r="F24" s="5"/>
      <c r="G24" s="5"/>
      <c r="H24" s="5"/>
      <c r="I24" s="5"/>
      <c r="J24" s="5"/>
      <c r="K24" s="5"/>
      <c r="L24" s="5"/>
      <c r="M24" s="5"/>
      <c r="N24" s="5"/>
      <c r="O24" s="5"/>
      <c r="P24" s="5"/>
      <c r="Q24" s="5"/>
      <c r="R24" s="5"/>
    </row>
    <row r="25" spans="3:18" ht="25.15" customHeight="1">
      <c r="C25" s="5"/>
      <c r="D25" s="5"/>
      <c r="E25" s="5"/>
      <c r="F25" s="5"/>
      <c r="G25" s="5"/>
      <c r="H25" s="5"/>
      <c r="I25" s="5"/>
      <c r="J25" s="5"/>
      <c r="K25" s="5"/>
      <c r="L25" s="5"/>
      <c r="M25" s="5"/>
      <c r="N25" s="5"/>
      <c r="O25" s="5"/>
      <c r="P25" s="5"/>
      <c r="Q25" s="5"/>
      <c r="R25" s="5"/>
    </row>
    <row r="26" spans="3:18" ht="25.15" customHeight="1">
      <c r="C26" s="5"/>
      <c r="D26" s="5"/>
      <c r="E26" s="5"/>
      <c r="F26" s="5"/>
      <c r="G26" s="5"/>
      <c r="H26" s="5"/>
      <c r="I26" s="5"/>
      <c r="J26" s="5"/>
      <c r="K26" s="5"/>
      <c r="L26" s="5"/>
      <c r="M26" s="5"/>
      <c r="N26" s="5"/>
      <c r="O26" s="5"/>
      <c r="P26" s="5"/>
      <c r="Q26" s="5"/>
      <c r="R26" s="5"/>
    </row>
    <row r="27" spans="3:18" ht="25.15" customHeight="1">
      <c r="C27" s="5"/>
      <c r="D27" s="5"/>
      <c r="E27" s="5"/>
      <c r="F27" s="5"/>
      <c r="G27" s="5"/>
      <c r="H27" s="5"/>
      <c r="I27" s="5"/>
      <c r="J27" s="5"/>
      <c r="K27" s="5"/>
      <c r="L27" s="5"/>
      <c r="M27" s="5"/>
      <c r="N27" s="5"/>
      <c r="O27" s="5"/>
      <c r="P27" s="5"/>
      <c r="Q27" s="5"/>
      <c r="R27" s="5"/>
    </row>
    <row r="28" spans="3:18" ht="25.15" customHeight="1">
      <c r="C28" s="5"/>
      <c r="D28" s="5"/>
      <c r="E28" s="5"/>
      <c r="F28" s="5"/>
      <c r="G28" s="5"/>
      <c r="H28" s="5"/>
      <c r="I28" s="5"/>
      <c r="J28" s="5"/>
      <c r="K28" s="5"/>
      <c r="L28" s="5"/>
      <c r="M28" s="5"/>
      <c r="N28" s="5"/>
      <c r="O28" s="5"/>
      <c r="P28" s="5"/>
      <c r="Q28" s="5"/>
      <c r="R28" s="5"/>
    </row>
    <row r="29" spans="3:18" ht="25.15" customHeight="1">
      <c r="C29" s="5"/>
      <c r="D29" s="5"/>
      <c r="E29" s="5"/>
      <c r="F29" s="5"/>
      <c r="G29" s="5"/>
      <c r="H29" s="5"/>
      <c r="I29" s="5"/>
      <c r="J29" s="5"/>
      <c r="K29" s="5"/>
      <c r="L29" s="5"/>
      <c r="M29" s="5"/>
      <c r="N29" s="5"/>
      <c r="O29" s="5"/>
      <c r="P29" s="5"/>
      <c r="Q29" s="5"/>
      <c r="R29" s="5"/>
    </row>
    <row r="30" spans="3:18" ht="25.15" customHeight="1">
      <c r="C30" s="5"/>
      <c r="D30" s="5"/>
      <c r="E30" s="5"/>
      <c r="F30" s="5"/>
      <c r="G30" s="5"/>
      <c r="H30" s="5"/>
      <c r="I30" s="5"/>
      <c r="J30" s="5"/>
      <c r="K30" s="5"/>
      <c r="L30" s="5"/>
      <c r="M30" s="5"/>
      <c r="N30" s="5"/>
      <c r="O30" s="5"/>
      <c r="P30" s="5"/>
      <c r="Q30" s="5"/>
      <c r="R30" s="5"/>
    </row>
    <row r="31" spans="3:18" ht="25.15" customHeight="1">
      <c r="C31" s="5"/>
      <c r="D31" s="5"/>
      <c r="E31" s="5"/>
      <c r="F31" s="5"/>
      <c r="G31" s="5"/>
      <c r="H31" s="5"/>
      <c r="I31" s="5"/>
      <c r="J31" s="5"/>
      <c r="K31" s="5"/>
      <c r="L31" s="5"/>
      <c r="M31" s="5"/>
      <c r="N31" s="5"/>
      <c r="O31" s="5"/>
      <c r="P31" s="5"/>
      <c r="Q31" s="5"/>
      <c r="R31" s="5"/>
    </row>
    <row r="32" spans="3:18" ht="25.15" customHeight="1">
      <c r="C32" s="5"/>
      <c r="D32" s="5"/>
      <c r="E32" s="5"/>
      <c r="F32" s="5"/>
      <c r="G32" s="5"/>
      <c r="H32" s="5"/>
      <c r="I32" s="5"/>
      <c r="J32" s="5"/>
      <c r="K32" s="5"/>
      <c r="L32" s="5"/>
      <c r="M32" s="5"/>
      <c r="N32" s="5"/>
      <c r="O32" s="5"/>
      <c r="P32" s="5"/>
      <c r="Q32" s="5"/>
      <c r="R32" s="5"/>
    </row>
    <row r="33" spans="3:4" ht="25.15" customHeight="1"/>
    <row r="34" spans="3:4" ht="25.15" customHeight="1"/>
    <row r="35" spans="3:4" ht="25.15" customHeight="1">
      <c r="C35" s="2"/>
      <c r="D35" s="4"/>
    </row>
    <row r="36" spans="3:4" ht="25.15" customHeight="1"/>
    <row r="37" spans="3:4" ht="25.15" customHeight="1"/>
    <row r="38" spans="3:4" ht="25.15" customHeight="1"/>
    <row r="39" spans="3:4" ht="25.15" customHeight="1"/>
    <row r="40" spans="3:4" ht="25.15" customHeight="1"/>
    <row r="41" spans="3:4" ht="25.15" customHeight="1"/>
    <row r="42" spans="3:4" ht="25.15" customHeight="1"/>
    <row r="43" spans="3:4" ht="25.15" customHeight="1"/>
    <row r="44" spans="3:4" ht="25.15" customHeight="1"/>
    <row r="45" spans="3:4" ht="25.15" customHeight="1"/>
    <row r="46" spans="3:4" ht="25.15" customHeight="1"/>
    <row r="47" spans="3:4" ht="25.15" customHeight="1"/>
    <row r="48" spans="3:4" ht="25.15" customHeight="1"/>
    <row r="49" spans="3:4" ht="25.15" customHeight="1"/>
    <row r="50" spans="3:4" ht="25.15" customHeight="1"/>
    <row r="51" spans="3:4" ht="25.15" customHeight="1"/>
    <row r="52" spans="3:4" ht="25.15" customHeight="1"/>
    <row r="53" spans="3:4" ht="25.15" customHeight="1"/>
    <row r="54" spans="3:4" ht="25.15" customHeight="1">
      <c r="C54" s="47"/>
      <c r="D54" s="47"/>
    </row>
    <row r="55" spans="3:4" ht="10.15" customHeight="1"/>
  </sheetData>
  <mergeCells count="2">
    <mergeCell ref="C54:D54"/>
    <mergeCell ref="B2:F2"/>
  </mergeCells>
  <phoneticPr fontId="3" type="noConversion"/>
  <pageMargins left="0.75" right="0.75" top="1" bottom="1" header="0.5" footer="0.5"/>
  <pageSetup paperSize="9" orientation="portrait" r:id="rId1"/>
  <headerFooter alignWithMargins="0"/>
  <drawing r:id="rId2"/>
</worksheet>
</file>

<file path=customXml/_rels/item12.xml.rels>&#65279;<?xml version="1.0" encoding="utf-8"?><Relationships xmlns="http://schemas.openxmlformats.org/package/2006/relationships"><Relationship Type="http://schemas.openxmlformats.org/officeDocument/2006/relationships/customXmlProps" Target="/customXml/itemProps12.xml" Id="rId1" /></Relationships>
</file>

<file path=customXml/_rels/item2.xml.rels>&#65279;<?xml version="1.0" encoding="utf-8"?><Relationships xmlns="http://schemas.openxmlformats.org/package/2006/relationships"><Relationship Type="http://schemas.openxmlformats.org/officeDocument/2006/relationships/customXmlProps" Target="/customXml/itemProps21.xml" Id="rId1" /></Relationships>
</file>

<file path=customXml/_rels/item33.xml.rels>&#65279;<?xml version="1.0" encoding="utf-8"?><Relationships xmlns="http://schemas.openxmlformats.org/package/2006/relationships"><Relationship Type="http://schemas.openxmlformats.org/officeDocument/2006/relationships/customXmlProps" Target="/customXml/itemProps33.xml" Id="rId1" /></Relationships>
</file>

<file path=customXml/item1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2.xml><?xml version="1.0" encoding="utf-8"?>
<ds:datastoreItem xmlns:ds="http://schemas.openxmlformats.org/officeDocument/2006/customXml" ds:itemID="{6BF31F14-CD51-40AC-8477-30822A417514}">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1.xml><?xml version="1.0" encoding="utf-8"?>
<ds:datastoreItem xmlns:ds="http://schemas.openxmlformats.org/officeDocument/2006/customXml" ds:itemID="{78FF22DD-AE45-4CA9-8BD9-E5C44E79E304}">
  <ds:schemaRefs>
    <ds:schemaRef ds:uri="http://schemas.microsoft.com/sharepoint/v3/contenttype/forms"/>
  </ds:schemaRefs>
</ds:datastoreItem>
</file>

<file path=customXml/itemProps33.xml><?xml version="1.0" encoding="utf-8"?>
<ds:datastoreItem xmlns:ds="http://schemas.openxmlformats.org/officeDocument/2006/customXml" ds:itemID="{3F449B60-D352-4FBD-96CA-3644B8BE5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ap:Properties xmlns:vt="http://schemas.openxmlformats.org/officeDocument/2006/docPropsVTypes" xmlns:ap="http://schemas.openxmlformats.org/officeDocument/2006/extended-properties">
  <ap:DocSecurity>0</ap:DocSecurity>
  <ap:Template>TM16410107</ap:Template>
  <ap:ScaleCrop>false</ap:ScaleCrop>
  <ap:HeadingPairs>
    <vt:vector baseType="variant" size="4">
      <vt:variant>
        <vt:lpstr>Feuilles de calcul</vt:lpstr>
      </vt:variant>
      <vt:variant>
        <vt:i4>2</vt:i4>
      </vt:variant>
      <vt:variant>
        <vt:lpstr>Plages nommées</vt:lpstr>
      </vt:variant>
      <vt:variant>
        <vt:i4>4</vt:i4>
      </vt:variant>
    </vt:vector>
  </ap:HeadingPairs>
  <ap:TitlesOfParts>
    <vt:vector baseType="lpstr" size="6">
      <vt:lpstr>Flux de trésorerie</vt:lpstr>
      <vt:lpstr>Graphique de flux de trésorerie</vt:lpstr>
      <vt:lpstr>Date_Début</vt:lpstr>
      <vt:lpstr>Début_trésorerie</vt:lpstr>
      <vt:lpstr>'Flux de trésorerie'!Impression_des_titres</vt:lpstr>
      <vt:lpstr>Minimum_trésorerie</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2023-02-16T07:16:05Z</dcterms:created>
  <dcterms:modified xsi:type="dcterms:W3CDTF">2023-03-21T05:56:03Z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