
<file path=[Content_Types].xml><?xml version="1.0" encoding="utf-8"?>
<Types xmlns="http://schemas.openxmlformats.org/package/2006/content-types">
  <Default Extension="xml" ContentType="application/vnd.openxmlformats-officedocument.extended-properties+xml"/>
  <Default Extension="rels" ContentType="application/vnd.openxmlformats-package.relationships+xml"/>
  <Default Extension="bin" ContentType="application/vnd.openxmlformats-officedocument.spreadsheetml.printerSettings"/>
  <Default Extension="vml" ContentType="application/vnd.openxmlformats-officedocument.vmlDrawing"/>
  <Override PartName="/docProps/core.xml" ContentType="application/vnd.openxmlformats-package.core-properties+xml"/>
  <Override PartName="/xl/workbook.xml" ContentType="application/vnd.openxmlformats-officedocument.spreadsheetml.sheet.main+xml"/>
  <Override PartName="/customXml/item1.xml" ContentType="application/xml"/>
  <Override PartName="/customXml/itemProps11.xml" ContentType="application/vnd.openxmlformats-officedocument.customXmlProperties+xml"/>
  <Override PartName="/xl/worksheets/sheet31.xml" ContentType="application/vnd.openxmlformats-officedocument.spreadsheetml.worksheet+xml"/>
  <Override PartName="/xl/calcChain.xml" ContentType="application/vnd.openxmlformats-officedocument.spreadsheetml.calcChain+xml"/>
  <Override PartName="/xl/worksheets/sheet22.xml" ContentType="application/vnd.openxmlformats-officedocument.spreadsheetml.worksheet+xml"/>
  <Override PartName="/xl/drawings/drawing11.xml" ContentType="application/vnd.openxmlformats-officedocument.drawing+xml"/>
  <Override PartName="/xl/charts/chart31.xml" ContentType="application/vnd.openxmlformats-officedocument.drawingml.chart+xml"/>
  <Override PartName="/xl/charts/colors2.xml" ContentType="application/vnd.ms-office.chartcolorstyle+xml"/>
  <Override PartName="/xl/charts/style2.xml" ContentType="application/vnd.ms-office.chartstyle+xml"/>
  <Override PartName="/xl/charts/chart22.xml" ContentType="application/vnd.openxmlformats-officedocument.drawingml.chart+xml"/>
  <Override PartName="/xl/drawings/drawing21.xml" ContentType="application/vnd.openxmlformats-officedocument.drawingml.chartshapes+xml"/>
  <Override PartName="/xl/charts/colors12.xml" ContentType="application/vnd.ms-office.chartcolorstyle+xml"/>
  <Override PartName="/xl/charts/style12.xml" ContentType="application/vnd.ms-office.chartstyle+xml"/>
  <Override PartName="/xl/charts/chart13.xml" ContentType="application/vnd.openxmlformats-officedocument.drawingml.chart+xml"/>
  <Override PartName="/xl/charts/chart44.xml" ContentType="application/vnd.openxmlformats-officedocument.drawingml.chart+xml"/>
  <Override PartName="/xl/charts/colors33.xml" ContentType="application/vnd.ms-office.chartcolorstyle+xml"/>
  <Override PartName="/xl/charts/style33.xml" ContentType="application/vnd.ms-office.chartstyle+xml"/>
  <Override PartName="/xl/ctrlProps/ctrlProp1.xml" ContentType="application/vnd.ms-excel.controlproperties+xml"/>
  <Override PartName="/xl/worksheets/sheet1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customXml/item32.xml" ContentType="application/xml"/>
  <Override PartName="/customXml/itemProps32.xml" ContentType="application/vnd.openxmlformats-officedocument.customXmlProperties+xml"/>
  <Override PartName="/xl/theme/theme11.xml" ContentType="application/vnd.openxmlformats-officedocument.theme+xml"/>
  <Override PartName="/customXml/item23.xml" ContentType="application/xml"/>
  <Override PartName="/customXml/itemProps23.xml" ContentType="application/vnd.openxmlformats-officedocument.customXmlProperties+xml"/>
  <Override PartName="/docProps/custom.xml" ContentType="application/vnd.openxmlformats-officedocument.custom-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Id4"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13"/>
  <workbookPr filterPrivacy="1" codeName="ThisWorkbook"/>
  <xr:revisionPtr revIDLastSave="0" documentId="13_ncr:1_{3F6B2F05-89F7-4D1A-B11A-86FEFA0AB292}" xr6:coauthVersionLast="47" xr6:coauthVersionMax="47" xr10:uidLastSave="{00000000-0000-0000-0000-000000000000}"/>
  <bookViews>
    <workbookView xWindow="-120" yWindow="-120" windowWidth="28860" windowHeight="16065" xr2:uid="{00000000-000D-0000-FFFF-FFFF00000000}"/>
  </bookViews>
  <sheets>
    <sheet name="Début" sheetId="5" r:id="rId1"/>
    <sheet name="Budget étudiant mensuel" sheetId="3" r:id="rId2"/>
    <sheet name="calculs_de_graphique" sheetId="4" state="hidden" r:id="rId3"/>
  </sheets>
  <definedNames>
    <definedName name="_xlnm._FilterDatabase" localSheetId="1" hidden="1">'Budget étudiant mensuel'!#REF!</definedName>
    <definedName name="BarreDéfilementValeur">calculs_de_graphique!$D$13</definedName>
    <definedName name="CatégoriesDépenses">{"chambre et pension";"frais de scolarité";"livres et fournitures";"transport";"privé";"autres frais"}</definedName>
    <definedName name="CatégoriesRevenus">{"aides financières";"rémunérations (après impôts)";"aide de la famille";"épargne";"autres"}</definedName>
    <definedName name="ColonnePériodeSélectionnée">MATCH(PériodeSélectionnée,Périodes,0)</definedName>
    <definedName name="DateDébut">DATEVALUE("1-"&amp;MoisDébutSélectionné&amp;"-" &amp;YEAR(TODAY()))</definedName>
    <definedName name="FinancéPériodeSélectionnée">INDEX('Budget étudiant mensuel'!$C$37:$O$37,,ColonnePériodeSélectionnée)&gt;=INDEX('Budget étudiant mensuel'!$C$72:$O$72,,ColonnePériodeSélectionnée)</definedName>
    <definedName name="MoisDébutSélectionné">'Budget étudiant mensuel'!$B$25</definedName>
    <definedName name="MoisSuivant">UPPER(TEXT(EOMONTH(VALUE('Budget étudiant mensuel'!XFD1 &amp; "1"),0)+1,"mmm "))</definedName>
    <definedName name="période_sélectionnée_pourcentage_revenus">'Budget étudiant mensuel'!$P$32:$P$36</definedName>
    <definedName name="Périodes">'Budget étudiant mensuel'!$C$27:$O$27</definedName>
    <definedName name="PériodeSélectionnée">INDEX(Périodes,,BarreDéfilementValeur)</definedName>
    <definedName name="PremierMois">UPPER(TEXT(DateDébut,"mmm "))</definedName>
    <definedName name="ProucentageDépenses">'Budget étudiant mensuel'!$P$40,'Budget étudiant mensuel'!$P$45,'Budget étudiant mensuel'!$P$49,'Budget étudiant mensuel'!$P$53,'Budget étudiant mensuel'!$P$59,'Budget étudiant mensuel'!$P$67</definedName>
    <definedName name="ProucentageRevenus">'Budget étudiant mensuel'!$P$32:$P$36</definedName>
    <definedName name="TrésorerieNégativePériodeSélectionnée">INDEX('Budget étudiant mensuel'!$C$28:$O$28,,ColonnePériodeSélectionnée) * NOT(FinancéPériodeSélectionnée)</definedName>
    <definedName name="TrésorerieNégativePériodeSélectionnée_Miroir">CHOOSE({1,2,3},0,TrésorerieNégativePériodeSélectionnée,-(MAX(ABS(TrésorerieNégativePériodeSélectionnée),TrésoreriePositivePériodeSélectionnée)))</definedName>
    <definedName name="TrésoreriePositivePériodeSélectionnée">INDEX('Budget étudiant mensuel'!$C$28:$O$28,,ColonnePériodeSélectionnée) * FinancéPériodeSélectionnée</definedName>
    <definedName name="TrésoreriePositivePériodeSélectionnée_Miroir">CHOOSE({1,2,3},0,TrésoreriePositivePériodeSélectionnée,(MAX(ABS(TrésorerieNégativePériodeSélectionnée),TrésoreriePositivePériodeSélectionnée)))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8" i="4" l="1"/>
  <c r="C27" i="3" l="1"/>
  <c r="P15" i="4" l="1"/>
  <c r="P14" i="4"/>
  <c r="F6" i="4"/>
  <c r="F7" i="4"/>
  <c r="D27" i="3"/>
  <c r="E27" i="3" s="1"/>
  <c r="F27" i="3" s="1"/>
  <c r="G27" i="3" s="1"/>
  <c r="H27" i="3" s="1"/>
  <c r="I27" i="3" s="1"/>
  <c r="J27" i="3" s="1"/>
  <c r="K27" i="3" s="1"/>
  <c r="L27" i="3" s="1"/>
  <c r="M27" i="3" s="1"/>
  <c r="N27" i="3" s="1"/>
  <c r="C31" i="3"/>
  <c r="D14" i="4" l="1"/>
  <c r="D15" i="4"/>
  <c r="Q1" i="3" a="1"/>
  <c r="Q19" i="3" s="1"/>
  <c r="Q4" i="3" l="1"/>
  <c r="Q12" i="3"/>
  <c r="Q20" i="3"/>
  <c r="Q1" i="3"/>
  <c r="Q9" i="3"/>
  <c r="Q6" i="3"/>
  <c r="Q10" i="3"/>
  <c r="Q14" i="3"/>
  <c r="Q18" i="3"/>
  <c r="Q8" i="3"/>
  <c r="Q16" i="3"/>
  <c r="Q5" i="3"/>
  <c r="Q13" i="3"/>
  <c r="Q17" i="3"/>
  <c r="Q2" i="3"/>
  <c r="Q3" i="3"/>
  <c r="Q7" i="3"/>
  <c r="Q11" i="3"/>
  <c r="Q15" i="3"/>
  <c r="P12" i="4" l="1"/>
  <c r="D12" i="4" l="1"/>
  <c r="C39" i="3"/>
  <c r="D39" i="3" s="1"/>
  <c r="E39" i="3" s="1"/>
  <c r="F39" i="3" s="1"/>
  <c r="G39" i="3" s="1"/>
  <c r="H39" i="3" s="1"/>
  <c r="I39" i="3" s="1"/>
  <c r="J39" i="3" s="1"/>
  <c r="K39" i="3" s="1"/>
  <c r="L39" i="3" s="1"/>
  <c r="M39" i="3" s="1"/>
  <c r="N39" i="3" s="1"/>
  <c r="E12" i="4" l="1"/>
  <c r="D31" i="3"/>
  <c r="E14" i="4" l="1"/>
  <c r="E15" i="4"/>
  <c r="E31" i="3"/>
  <c r="F14" i="4" l="1"/>
  <c r="F15" i="4"/>
  <c r="F31" i="3"/>
  <c r="G14" i="4" l="1"/>
  <c r="G15" i="4"/>
  <c r="G31" i="3"/>
  <c r="H14" i="4" l="1"/>
  <c r="H15" i="4"/>
  <c r="H31" i="3"/>
  <c r="I14" i="4" l="1"/>
  <c r="I15" i="4"/>
  <c r="I31" i="3"/>
  <c r="J14" i="4" l="1"/>
  <c r="J15" i="4"/>
  <c r="J31" i="3"/>
  <c r="K14" i="4" l="1"/>
  <c r="K15" i="4"/>
  <c r="K31" i="3"/>
  <c r="L14" i="4" l="1"/>
  <c r="L15" i="4"/>
  <c r="L31" i="3"/>
  <c r="M14" i="4" l="1"/>
  <c r="M15" i="4"/>
  <c r="M31" i="3"/>
  <c r="N14" i="4" l="1"/>
  <c r="N15" i="4"/>
  <c r="N31" i="3"/>
  <c r="O14" i="4" l="1"/>
  <c r="O15" i="4"/>
  <c r="F12" i="4"/>
  <c r="G12" i="4" l="1"/>
  <c r="N67" i="3" l="1"/>
  <c r="M67" i="3"/>
  <c r="L67" i="3"/>
  <c r="K67" i="3"/>
  <c r="J67" i="3"/>
  <c r="I67" i="3"/>
  <c r="H67" i="3"/>
  <c r="G67" i="3"/>
  <c r="F67" i="3"/>
  <c r="E67" i="3"/>
  <c r="D67" i="3"/>
  <c r="C67" i="3"/>
  <c r="N37" i="3"/>
  <c r="M37" i="3"/>
  <c r="L37" i="3"/>
  <c r="K37" i="3"/>
  <c r="J37" i="3"/>
  <c r="I37" i="3"/>
  <c r="H37" i="3"/>
  <c r="G37" i="3"/>
  <c r="F37" i="3"/>
  <c r="E37" i="3"/>
  <c r="D37" i="3"/>
  <c r="C37" i="3"/>
  <c r="O36" i="3"/>
  <c r="O35" i="3"/>
  <c r="O34" i="3"/>
  <c r="O33" i="3"/>
  <c r="O32" i="3"/>
  <c r="N59" i="3"/>
  <c r="M59" i="3"/>
  <c r="L59" i="3"/>
  <c r="K59" i="3"/>
  <c r="J59" i="3"/>
  <c r="I59" i="3"/>
  <c r="H59" i="3"/>
  <c r="G59" i="3"/>
  <c r="F59" i="3"/>
  <c r="E59" i="3"/>
  <c r="D59" i="3"/>
  <c r="C59" i="3"/>
  <c r="O61" i="3"/>
  <c r="O70" i="3"/>
  <c r="O69" i="3"/>
  <c r="O68" i="3"/>
  <c r="O65" i="3"/>
  <c r="O64" i="3"/>
  <c r="O63" i="3"/>
  <c r="O62" i="3"/>
  <c r="O60" i="3"/>
  <c r="N53" i="3"/>
  <c r="M53" i="3"/>
  <c r="L53" i="3"/>
  <c r="K53" i="3"/>
  <c r="J53" i="3"/>
  <c r="I53" i="3"/>
  <c r="H53" i="3"/>
  <c r="G53" i="3"/>
  <c r="F53" i="3"/>
  <c r="E53" i="3"/>
  <c r="D53" i="3"/>
  <c r="C53" i="3"/>
  <c r="O57" i="3"/>
  <c r="O56" i="3"/>
  <c r="O55" i="3"/>
  <c r="O54" i="3"/>
  <c r="O47" i="3"/>
  <c r="N49" i="3"/>
  <c r="M49" i="3"/>
  <c r="L49" i="3"/>
  <c r="K49" i="3"/>
  <c r="J49" i="3"/>
  <c r="I49" i="3"/>
  <c r="H49" i="3"/>
  <c r="G49" i="3"/>
  <c r="F49" i="3"/>
  <c r="E49" i="3"/>
  <c r="D49" i="3"/>
  <c r="C49" i="3"/>
  <c r="O51" i="3"/>
  <c r="O50" i="3"/>
  <c r="N45" i="3"/>
  <c r="M45" i="3"/>
  <c r="L45" i="3"/>
  <c r="K45" i="3"/>
  <c r="J45" i="3"/>
  <c r="I45" i="3"/>
  <c r="H45" i="3"/>
  <c r="G45" i="3"/>
  <c r="F45" i="3"/>
  <c r="E45" i="3"/>
  <c r="D45" i="3"/>
  <c r="C45" i="3"/>
  <c r="O46" i="3"/>
  <c r="N40" i="3"/>
  <c r="M40" i="3"/>
  <c r="L40" i="3"/>
  <c r="K40" i="3"/>
  <c r="J40" i="3"/>
  <c r="I40" i="3"/>
  <c r="H40" i="3"/>
  <c r="G40" i="3"/>
  <c r="F40" i="3"/>
  <c r="E40" i="3"/>
  <c r="D40" i="3"/>
  <c r="C40" i="3"/>
  <c r="O43" i="3"/>
  <c r="O42" i="3"/>
  <c r="O41" i="3"/>
  <c r="H12" i="4" l="1"/>
  <c r="I12" i="4"/>
  <c r="O37" i="3"/>
  <c r="O45" i="3"/>
  <c r="O53" i="3"/>
  <c r="O49" i="3"/>
  <c r="O59" i="3"/>
  <c r="O40" i="3"/>
  <c r="O67" i="3"/>
  <c r="J72" i="3"/>
  <c r="J28" i="3" s="1"/>
  <c r="D72" i="3"/>
  <c r="D28" i="3" s="1"/>
  <c r="M72" i="3"/>
  <c r="M28" i="3" s="1"/>
  <c r="G72" i="3"/>
  <c r="G28" i="3" s="1"/>
  <c r="H72" i="3"/>
  <c r="H28" i="3" s="1"/>
  <c r="N72" i="3"/>
  <c r="N28" i="3" s="1"/>
  <c r="C72" i="3"/>
  <c r="E72" i="3"/>
  <c r="E28" i="3" s="1"/>
  <c r="K72" i="3"/>
  <c r="K28" i="3" s="1"/>
  <c r="L72" i="3"/>
  <c r="L28" i="3" s="1"/>
  <c r="F72" i="3"/>
  <c r="F28" i="3" s="1"/>
  <c r="I72" i="3"/>
  <c r="I28" i="3" s="1"/>
  <c r="J12" i="4" l="1"/>
  <c r="O72" i="3"/>
  <c r="C28" i="3"/>
  <c r="E8" i="4" l="1"/>
  <c r="M5" i="3" s="1"/>
  <c r="K12" i="4"/>
  <c r="O28" i="3"/>
  <c r="M29" i="3"/>
  <c r="L29" i="3"/>
  <c r="F29" i="3"/>
  <c r="K29" i="3"/>
  <c r="E29" i="3"/>
  <c r="G29" i="3"/>
  <c r="J29" i="3"/>
  <c r="D29" i="3"/>
  <c r="I29" i="3"/>
  <c r="C29" i="3"/>
  <c r="N29" i="3"/>
  <c r="H29" i="3"/>
  <c r="L12" i="4" l="1"/>
  <c r="M12" i="4" l="1"/>
  <c r="N12" i="4" l="1"/>
  <c r="P51" i="3" l="1"/>
  <c r="P40" i="3" l="1"/>
  <c r="B5" i="3"/>
  <c r="P46" i="3"/>
  <c r="P28" i="3"/>
  <c r="P70" i="3"/>
  <c r="P47" i="3"/>
  <c r="P45" i="3"/>
  <c r="P32" i="3"/>
  <c r="D19" i="4" s="1"/>
  <c r="P34" i="3"/>
  <c r="D21" i="4" s="1"/>
  <c r="P33" i="3"/>
  <c r="D20" i="4" s="1"/>
  <c r="P56" i="3"/>
  <c r="P67" i="3"/>
  <c r="E5" i="3"/>
  <c r="P41" i="3"/>
  <c r="O12" i="4"/>
  <c r="P36" i="3"/>
  <c r="D23" i="4" s="1"/>
  <c r="P49" i="3"/>
  <c r="P69" i="3"/>
  <c r="P55" i="3"/>
  <c r="P72" i="3"/>
  <c r="P65" i="3"/>
  <c r="P35" i="3"/>
  <c r="D22" i="4" s="1"/>
  <c r="P64" i="3"/>
  <c r="P61" i="3"/>
  <c r="P43" i="3"/>
  <c r="P54" i="3"/>
  <c r="P59" i="3"/>
  <c r="P57" i="3"/>
  <c r="P50" i="3"/>
  <c r="P63" i="3"/>
  <c r="P37" i="3"/>
  <c r="P68" i="3"/>
  <c r="P26" i="3"/>
  <c r="P53" i="3"/>
  <c r="P62" i="3"/>
  <c r="P42" i="3"/>
  <c r="P60" i="3"/>
  <c r="D3" i="4"/>
  <c r="D8" i="4" s="1"/>
  <c r="D6" i="4" l="1"/>
  <c r="D7" i="4"/>
  <c r="M4" i="3"/>
  <c r="B4" i="3"/>
  <c r="E4" i="3"/>
</calcChain>
</file>

<file path=xl/sharedStrings.xml><?xml version="1.0" encoding="utf-8"?>
<sst xmlns="http://schemas.openxmlformats.org/spreadsheetml/2006/main" count="45" uniqueCount="36">
  <si>
    <t>À PROPOS DE CE MODÈLE</t>
  </si>
  <si>
    <t>La feuille de calcul de Budget mensuel universitaire permet d’effectuer le suivi des revenus et dépenses du flux de trésorerie.</t>
  </si>
  <si>
    <t>Entrez les Revenus mensuels et Dépenses pour calculer le Total des revenus et dépenses.</t>
  </si>
  <si>
    <t>Le flux de trésorerie est automatiquement calculé et Diagramme de flux de trésorerie est mis à jour pour vous.</t>
  </si>
  <si>
    <t>Sélectionnez le curseur pour obtenir des diagrammes revenus et dépenses et flux de trésorerie pour un mois et année.</t>
  </si>
  <si>
    <t>Remarque : </t>
  </si>
  <si>
    <t>Des instructions supplémentaires sont disponibles dans la colonne A de la feuille de calcul. Ce texte a été intentionnellement masqué. Pour supprimer le texte, sélectionnez la colonne A et choisissez SUPPRIMER. Pour révéler le texte, sélectionnez la colonne A et changez la couleur de la police.</t>
  </si>
  <si>
    <t xml:space="preserve"> </t>
  </si>
  <si>
    <t>Budget étudiant mensuel</t>
  </si>
  <si>
    <t>Trésorerie mensuelle après dépenses</t>
  </si>
  <si>
    <t>Flux de trésorerie</t>
  </si>
  <si>
    <t>Flux de trésorerie cumulé</t>
  </si>
  <si>
    <t>REVENUS MENSUELS</t>
  </si>
  <si>
    <t>Aide financière (subventions, bourses, emprunts) payée pour vous</t>
  </si>
  <si>
    <t>Salaires après impôts à partir d’un travail</t>
  </si>
  <si>
    <t>Aide financière de famille</t>
  </si>
  <si>
    <t>Retraits d’épargne</t>
  </si>
  <si>
    <t>Autres (prise en charge des enfants, assistance public, cadeaux, etc.)</t>
  </si>
  <si>
    <t>TOTAL DES REVENUS</t>
  </si>
  <si>
    <t>DÉPENSES MENSUELLES</t>
  </si>
  <si>
    <t>Logement et couvert</t>
  </si>
  <si>
    <t>Frais de scolarité</t>
  </si>
  <si>
    <t>Livres et fournitures</t>
  </si>
  <si>
    <t>Transport</t>
  </si>
  <si>
    <t>Privé</t>
  </si>
  <si>
    <t>Autres frais</t>
  </si>
  <si>
    <t>TOTAL DES DÉPENSES</t>
  </si>
  <si>
    <t xml:space="preserve">ANNÉE  </t>
  </si>
  <si>
    <t xml:space="preserve">% INC </t>
  </si>
  <si>
    <t>*** Cette feuille doit rester masquée ***</t>
  </si>
  <si>
    <t xml:space="preserve">Valeur de barre de défilement : </t>
  </si>
  <si>
    <t xml:space="preserve">Graphique Trésorerie : </t>
  </si>
  <si>
    <t xml:space="preserve">Cumul : </t>
  </si>
  <si>
    <t>DONNÉES DE GRAPHIQUE REVENUS</t>
  </si>
  <si>
    <t>Titres de graphique dynamique</t>
  </si>
  <si>
    <t>JANV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</si>
</sst>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0.0%"/>
    <numFmt numFmtId="167" formatCode="#,##0_);[Red]\(#,##0\);\-\ \ "/>
    <numFmt numFmtId="168" formatCode="0.0%;\(0.0%\)"/>
    <numFmt numFmtId="171" formatCode="mmm"/>
    <numFmt numFmtId="172" formatCode="#,##0_ ;[Red]\-#,##0\ "/>
  </numFmts>
  <fonts count="38" x14ac:knownFonts="1">
    <font>
      <sz val="10"/>
      <color theme="3" tint="0.34998626667073579"/>
      <name val="Trebuchet MS"/>
      <family val="2"/>
      <scheme val="minor"/>
    </font>
    <font>
      <sz val="11"/>
      <color theme="1"/>
      <name val="Trebuchet MS"/>
      <family val="2"/>
      <scheme val="minor"/>
    </font>
    <font>
      <sz val="11"/>
      <color theme="0"/>
      <name val="Trebuchet MS"/>
      <family val="2"/>
      <scheme val="minor"/>
    </font>
    <font>
      <b/>
      <sz val="10.5"/>
      <color theme="0"/>
      <name val="Cambria"/>
      <family val="1"/>
      <scheme val="major"/>
    </font>
    <font>
      <sz val="9"/>
      <color theme="1" tint="0.34998626667073579"/>
      <name val="Trebuchet MS"/>
      <family val="2"/>
      <scheme val="minor"/>
    </font>
    <font>
      <b/>
      <sz val="9"/>
      <color theme="1" tint="0.34998626667073579"/>
      <name val="Trebuchet MS"/>
      <family val="2"/>
      <scheme val="minor"/>
    </font>
    <font>
      <sz val="14"/>
      <color theme="1" tint="0.499984740745262"/>
      <name val="Trebuchet MS"/>
      <family val="2"/>
      <scheme val="minor"/>
    </font>
    <font>
      <sz val="30"/>
      <color theme="1" tint="0.499984740745262"/>
      <name val="Trebuchet MS"/>
      <family val="2"/>
      <scheme val="minor"/>
    </font>
    <font>
      <sz val="10"/>
      <color theme="1" tint="0.34998626667073579"/>
      <name val="Trebuchet MS"/>
      <family val="2"/>
      <scheme val="minor"/>
    </font>
    <font>
      <sz val="11"/>
      <color theme="3" tint="0.499984740745262"/>
      <name val="Cambria"/>
      <family val="1"/>
      <scheme val="major"/>
    </font>
    <font>
      <b/>
      <sz val="18"/>
      <color theme="0"/>
      <name val="Arial"/>
      <family val="2"/>
    </font>
    <font>
      <b/>
      <sz val="10"/>
      <color theme="3" tint="0.34998626667073579"/>
      <name val="Trebuchet MS"/>
      <family val="2"/>
      <scheme val="minor"/>
    </font>
    <font>
      <b/>
      <sz val="15"/>
      <color theme="4" tint="-0.499984740745262"/>
      <name val="Cambria"/>
      <family val="1"/>
      <scheme val="major"/>
    </font>
    <font>
      <sz val="9"/>
      <color theme="4" tint="-0.499984740745262"/>
      <name val="Trebuchet MS"/>
      <family val="2"/>
      <scheme val="minor"/>
    </font>
    <font>
      <b/>
      <sz val="10.5"/>
      <color theme="4" tint="-0.499984740745262"/>
      <name val="Cambria"/>
      <family val="1"/>
      <scheme val="major"/>
    </font>
    <font>
      <b/>
      <sz val="10"/>
      <color theme="4" tint="-0.499984740745262"/>
      <name val="Cambria"/>
      <family val="1"/>
      <scheme val="major"/>
    </font>
    <font>
      <b/>
      <sz val="42"/>
      <color theme="4" tint="-0.499984740745262"/>
      <name val="Cambria"/>
      <family val="1"/>
      <scheme val="major"/>
    </font>
    <font>
      <b/>
      <sz val="10"/>
      <color theme="4" tint="-0.499984740745262"/>
      <name val="Trebuchet MS"/>
      <family val="2"/>
      <scheme val="minor"/>
    </font>
    <font>
      <b/>
      <sz val="10"/>
      <color theme="5" tint="-0.499984740745262"/>
      <name val="Trebuchet MS"/>
      <family val="2"/>
      <scheme val="minor"/>
    </font>
    <font>
      <sz val="10"/>
      <color theme="5" tint="-0.499984740745262"/>
      <name val="Trebuchet MS"/>
      <family val="2"/>
      <scheme val="minor"/>
    </font>
    <font>
      <sz val="10"/>
      <color theme="0"/>
      <name val="Trebuchet MS"/>
      <family val="2"/>
      <scheme val="minor"/>
    </font>
    <font>
      <sz val="9"/>
      <color theme="0"/>
      <name val="Trebuchet MS"/>
      <family val="2"/>
      <scheme val="minor"/>
    </font>
    <font>
      <sz val="11"/>
      <color theme="0"/>
      <name val="Calibri"/>
      <family val="2"/>
    </font>
    <font>
      <sz val="14"/>
      <color theme="1" tint="0.34998626667073579"/>
      <name val="Trebuchet MS"/>
      <family val="2"/>
      <scheme val="minor"/>
    </font>
    <font>
      <sz val="30"/>
      <color theme="1" tint="0.34998626667073579"/>
      <name val="Trebuchet MS"/>
      <family val="2"/>
      <scheme val="minor"/>
    </font>
    <font>
      <sz val="10"/>
      <color theme="3" tint="0.34998626667073579"/>
      <name val="Trebuchet MS"/>
      <family val="2"/>
      <scheme val="minor"/>
    </font>
    <font>
      <sz val="18"/>
      <color theme="3"/>
      <name val="Cambria"/>
      <family val="2"/>
      <scheme val="major"/>
    </font>
    <font>
      <sz val="11"/>
      <color rgb="FF006100"/>
      <name val="Trebuchet MS"/>
      <family val="2"/>
      <scheme val="minor"/>
    </font>
    <font>
      <sz val="11"/>
      <color rgb="FF9C0006"/>
      <name val="Trebuchet MS"/>
      <family val="2"/>
      <scheme val="minor"/>
    </font>
    <font>
      <sz val="11"/>
      <color rgb="FF9C5700"/>
      <name val="Trebuchet MS"/>
      <family val="2"/>
      <scheme val="minor"/>
    </font>
    <font>
      <sz val="11"/>
      <color rgb="FF3F3F76"/>
      <name val="Trebuchet MS"/>
      <family val="2"/>
      <scheme val="minor"/>
    </font>
    <font>
      <b/>
      <sz val="11"/>
      <color rgb="FF3F3F3F"/>
      <name val="Trebuchet MS"/>
      <family val="2"/>
      <scheme val="minor"/>
    </font>
    <font>
      <b/>
      <sz val="11"/>
      <color rgb="FFFA7D00"/>
      <name val="Trebuchet MS"/>
      <family val="2"/>
      <scheme val="minor"/>
    </font>
    <font>
      <sz val="11"/>
      <color rgb="FFFA7D00"/>
      <name val="Trebuchet MS"/>
      <family val="2"/>
      <scheme val="minor"/>
    </font>
    <font>
      <b/>
      <sz val="11"/>
      <color theme="0"/>
      <name val="Trebuchet MS"/>
      <family val="2"/>
      <scheme val="minor"/>
    </font>
    <font>
      <sz val="11"/>
      <color rgb="FFFF0000"/>
      <name val="Trebuchet MS"/>
      <family val="2"/>
      <scheme val="minor"/>
    </font>
    <font>
      <i/>
      <sz val="11"/>
      <color rgb="FF7F7F7F"/>
      <name val="Trebuchet MS"/>
      <family val="2"/>
      <scheme val="minor"/>
    </font>
    <font>
      <b/>
      <sz val="11"/>
      <color theme="1"/>
      <name val="Trebuchet MS"/>
      <family val="2"/>
      <scheme val="minor"/>
    </font>
  </fonts>
  <fills count="35">
    <fill>
      <patternFill patternType="none"/>
    </fill>
    <fill>
      <patternFill patternType="gray125"/>
    </fill>
    <fill>
      <patternFill patternType="solid">
        <fgColor theme="4"/>
      </patternFill>
    </fill>
    <fill>
      <patternFill patternType="solid">
        <fgColor theme="0" tint="-4.9989318521683403E-2"/>
        <bgColor indexed="64"/>
      </patternFill>
    </fill>
    <fill>
      <patternFill patternType="solid">
        <fgColor theme="4" tint="-0.49998474074526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7">
    <border>
      <left/>
      <right/>
      <top/>
      <bottom/>
      <diagonal/>
    </border>
    <border>
      <left/>
      <right/>
      <top/>
      <bottom style="thin">
        <color indexed="64"/>
      </bottom>
      <diagonal/>
    </border>
    <border>
      <left/>
      <right/>
      <top style="medium">
        <color rgb="FFFFFFFF"/>
      </top>
      <bottom/>
      <diagonal/>
    </border>
    <border>
      <left/>
      <right/>
      <top/>
      <bottom style="thin">
        <color theme="4"/>
      </bottom>
      <diagonal/>
    </border>
    <border>
      <left/>
      <right/>
      <top/>
      <bottom style="thick">
        <color theme="0" tint="-0.14996795556505021"/>
      </bottom>
      <diagonal/>
    </border>
    <border>
      <left/>
      <right/>
      <top style="thin">
        <color theme="0" tint="-0.14996795556505021"/>
      </top>
      <bottom/>
      <diagonal/>
    </border>
    <border>
      <left/>
      <right/>
      <top style="thin">
        <color theme="0" tint="-0.14996795556505021"/>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diagonal/>
    </border>
    <border>
      <left/>
      <right/>
      <top style="thin">
        <color theme="0" tint="-0.14996795556505021"/>
      </top>
      <bottom style="thin">
        <color theme="0" tint="-0.14996795556505021"/>
      </bottom>
      <diagonal/>
    </border>
    <border>
      <left/>
      <right/>
      <top/>
      <bottom style="double">
        <color theme="0" tint="-0.14996795556505021"/>
      </bottom>
      <diagonal/>
    </border>
    <border>
      <left style="thin">
        <color theme="0"/>
      </left>
      <right/>
      <top style="thick">
        <color theme="0" tint="-0.14996795556505021"/>
      </top>
      <bottom style="thin">
        <color theme="0"/>
      </bottom>
      <diagonal/>
    </border>
    <border>
      <left/>
      <right/>
      <top style="thick">
        <color theme="0" tint="-0.14996795556505021"/>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top/>
      <bottom style="thin">
        <color theme="5" tint="-0.499984740745262"/>
      </bottom>
      <diagonal/>
    </border>
    <border>
      <left/>
      <right/>
      <top/>
      <bottom style="thin">
        <color theme="0"/>
      </bottom>
      <diagonal/>
    </border>
    <border>
      <left/>
      <right/>
      <top style="double">
        <color theme="0" tint="-0.14996795556505021"/>
      </top>
      <bottom style="thin">
        <color theme="5" tint="-0.499984740745262"/>
      </bottom>
      <diagonal/>
    </border>
    <border>
      <left/>
      <right/>
      <top/>
      <bottom style="thin">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7">
    <xf numFmtId="0" fontId="0" fillId="0" borderId="0"/>
    <xf numFmtId="0" fontId="2" fillId="2" borderId="0" applyNumberFormat="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65" fontId="25" fillId="0" borderId="0" applyFont="0" applyFill="0" applyBorder="0" applyAlignment="0" applyProtection="0"/>
    <xf numFmtId="164" fontId="25" fillId="0" borderId="0" applyFont="0" applyFill="0" applyBorder="0" applyAlignment="0" applyProtection="0"/>
    <xf numFmtId="44" fontId="25" fillId="0" borderId="0" applyFont="0" applyFill="0" applyBorder="0" applyAlignment="0" applyProtection="0"/>
    <xf numFmtId="42" fontId="25" fillId="0" borderId="0" applyFont="0" applyFill="0" applyBorder="0" applyAlignment="0" applyProtection="0"/>
    <xf numFmtId="9" fontId="25" fillId="0" borderId="0" applyFont="0" applyFill="0" applyBorder="0" applyAlignment="0" applyProtection="0"/>
    <xf numFmtId="0" fontId="26" fillId="0" borderId="0" applyNumberFormat="0" applyFill="0" applyBorder="0" applyAlignment="0" applyProtection="0"/>
    <xf numFmtId="0" fontId="27" fillId="5" borderId="0" applyNumberFormat="0" applyBorder="0" applyAlignment="0" applyProtection="0"/>
    <xf numFmtId="0" fontId="28" fillId="6" borderId="0" applyNumberFormat="0" applyBorder="0" applyAlignment="0" applyProtection="0"/>
    <xf numFmtId="0" fontId="29" fillId="7" borderId="0" applyNumberFormat="0" applyBorder="0" applyAlignment="0" applyProtection="0"/>
    <xf numFmtId="0" fontId="30" fillId="8" borderId="21" applyNumberFormat="0" applyAlignment="0" applyProtection="0"/>
    <xf numFmtId="0" fontId="31" fillId="9" borderId="22" applyNumberFormat="0" applyAlignment="0" applyProtection="0"/>
    <xf numFmtId="0" fontId="32" fillId="9" borderId="21" applyNumberFormat="0" applyAlignment="0" applyProtection="0"/>
    <xf numFmtId="0" fontId="33" fillId="0" borderId="23" applyNumberFormat="0" applyFill="0" applyAlignment="0" applyProtection="0"/>
    <xf numFmtId="0" fontId="34" fillId="10" borderId="24" applyNumberFormat="0" applyAlignment="0" applyProtection="0"/>
    <xf numFmtId="0" fontId="35" fillId="0" borderId="0" applyNumberFormat="0" applyFill="0" applyBorder="0" applyAlignment="0" applyProtection="0"/>
    <xf numFmtId="0" fontId="25" fillId="11" borderId="25" applyNumberFormat="0" applyFont="0" applyAlignment="0" applyProtection="0"/>
    <xf numFmtId="0" fontId="36" fillId="0" borderId="0" applyNumberFormat="0" applyFill="0" applyBorder="0" applyAlignment="0" applyProtection="0"/>
    <xf numFmtId="0" fontId="37" fillId="0" borderId="26" applyNumberFormat="0" applyFill="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2"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2"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2"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2"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cellStyleXfs>
  <cellXfs count="78">
    <xf numFmtId="0" fontId="0" fillId="0" borderId="0" xfId="0"/>
    <xf numFmtId="0" fontId="0" fillId="0" borderId="1" xfId="0" applyBorder="1"/>
    <xf numFmtId="0" fontId="0" fillId="0" borderId="0" xfId="0" applyAlignment="1">
      <alignment horizontal="right"/>
    </xf>
    <xf numFmtId="0" fontId="0" fillId="0" borderId="0" xfId="0" applyAlignment="1" applyProtection="1">
      <alignment horizontal="center"/>
      <protection locked="0"/>
    </xf>
    <xf numFmtId="0" fontId="4" fillId="0" borderId="0" xfId="0" applyFont="1"/>
    <xf numFmtId="0" fontId="5" fillId="0" borderId="0" xfId="0" applyFont="1" applyAlignment="1">
      <alignment horizontal="center"/>
    </xf>
    <xf numFmtId="0" fontId="4" fillId="0" borderId="10" xfId="0" applyFont="1" applyBorder="1"/>
    <xf numFmtId="0" fontId="0" fillId="0" borderId="0" xfId="0" applyAlignment="1">
      <alignment horizontal="center"/>
    </xf>
    <xf numFmtId="166" fontId="0" fillId="0" borderId="0" xfId="0" applyNumberFormat="1"/>
    <xf numFmtId="0" fontId="0" fillId="0" borderId="1" xfId="0" applyBorder="1" applyAlignment="1">
      <alignment horizontal="right" indent="5"/>
    </xf>
    <xf numFmtId="0" fontId="8" fillId="3" borderId="0" xfId="0" applyFont="1" applyFill="1"/>
    <xf numFmtId="168" fontId="8" fillId="3" borderId="0" xfId="0" applyNumberFormat="1" applyFont="1" applyFill="1" applyAlignment="1">
      <alignment horizontal="right" indent="1"/>
    </xf>
    <xf numFmtId="0" fontId="8" fillId="3" borderId="2" xfId="0" applyFont="1" applyFill="1" applyBorder="1"/>
    <xf numFmtId="0" fontId="8" fillId="0" borderId="10" xfId="0" applyFont="1" applyBorder="1"/>
    <xf numFmtId="0" fontId="8" fillId="0" borderId="0" xfId="0" applyFont="1"/>
    <xf numFmtId="167" fontId="8" fillId="0" borderId="0" xfId="0" applyNumberFormat="1" applyFont="1" applyProtection="1">
      <protection locked="0"/>
    </xf>
    <xf numFmtId="0" fontId="8" fillId="0" borderId="9" xfId="0" applyFont="1" applyBorder="1"/>
    <xf numFmtId="167" fontId="8" fillId="0" borderId="9" xfId="0" applyNumberFormat="1" applyFont="1" applyBorder="1" applyProtection="1">
      <protection locked="0"/>
    </xf>
    <xf numFmtId="0" fontId="8" fillId="0" borderId="5" xfId="0" applyFont="1" applyBorder="1"/>
    <xf numFmtId="167" fontId="8" fillId="0" borderId="5" xfId="0" applyNumberFormat="1" applyFont="1" applyBorder="1" applyProtection="1">
      <protection locked="0"/>
    </xf>
    <xf numFmtId="0" fontId="8" fillId="0" borderId="0" xfId="0" applyFont="1" applyAlignment="1">
      <alignment horizontal="left" indent="2"/>
    </xf>
    <xf numFmtId="167" fontId="8" fillId="0" borderId="6" xfId="0" applyNumberFormat="1" applyFont="1" applyBorder="1" applyProtection="1">
      <protection locked="0"/>
    </xf>
    <xf numFmtId="167" fontId="8" fillId="0" borderId="7" xfId="0" applyNumberFormat="1" applyFont="1" applyBorder="1" applyProtection="1">
      <protection locked="0"/>
    </xf>
    <xf numFmtId="167" fontId="8" fillId="0" borderId="8" xfId="0" applyNumberFormat="1" applyFont="1" applyBorder="1" applyProtection="1">
      <protection locked="0"/>
    </xf>
    <xf numFmtId="0" fontId="0" fillId="0" borderId="0" xfId="0" applyAlignment="1">
      <alignment wrapText="1"/>
    </xf>
    <xf numFmtId="0" fontId="11" fillId="0" borderId="0" xfId="0" applyFont="1" applyAlignment="1">
      <alignment wrapText="1"/>
    </xf>
    <xf numFmtId="0" fontId="12" fillId="0" borderId="0" xfId="0" applyFont="1"/>
    <xf numFmtId="0" fontId="13" fillId="0" borderId="0" xfId="0" applyFont="1"/>
    <xf numFmtId="0" fontId="14" fillId="0" borderId="0" xfId="0" applyFont="1" applyAlignment="1">
      <alignment horizontal="right"/>
    </xf>
    <xf numFmtId="0" fontId="14" fillId="0" borderId="0" xfId="0" applyFont="1" applyAlignment="1">
      <alignment horizontal="center"/>
    </xf>
    <xf numFmtId="14" fontId="3" fillId="4" borderId="0" xfId="1" applyNumberFormat="1" applyFont="1" applyFill="1" applyAlignment="1" applyProtection="1">
      <alignment horizontal="center"/>
      <protection locked="0"/>
    </xf>
    <xf numFmtId="0" fontId="15" fillId="0" borderId="4" xfId="0" applyFont="1" applyBorder="1"/>
    <xf numFmtId="0" fontId="15" fillId="0" borderId="4" xfId="0" applyFont="1" applyBorder="1" applyAlignment="1">
      <alignment horizontal="right"/>
    </xf>
    <xf numFmtId="0" fontId="15" fillId="0" borderId="4" xfId="0" applyFont="1" applyBorder="1" applyAlignment="1">
      <alignment horizontal="center"/>
    </xf>
    <xf numFmtId="0" fontId="16" fillId="0" borderId="0" xfId="0" applyFont="1"/>
    <xf numFmtId="0" fontId="15" fillId="0" borderId="3" xfId="0" applyFont="1" applyBorder="1"/>
    <xf numFmtId="166" fontId="17" fillId="0" borderId="3" xfId="0" applyNumberFormat="1" applyFont="1" applyBorder="1" applyAlignment="1">
      <alignment horizontal="right" indent="1"/>
    </xf>
    <xf numFmtId="0" fontId="18" fillId="0" borderId="0" xfId="0" applyFont="1"/>
    <xf numFmtId="38" fontId="8" fillId="0" borderId="0" xfId="0" applyNumberFormat="1" applyFont="1"/>
    <xf numFmtId="0" fontId="8" fillId="0" borderId="17" xfId="0" applyFont="1" applyBorder="1" applyAlignment="1">
      <alignment horizontal="left" indent="1"/>
    </xf>
    <xf numFmtId="38" fontId="8" fillId="0" borderId="17" xfId="0" applyNumberFormat="1" applyFont="1" applyBorder="1"/>
    <xf numFmtId="0" fontId="8" fillId="0" borderId="17" xfId="0" applyFont="1" applyBorder="1"/>
    <xf numFmtId="0" fontId="15" fillId="0" borderId="19" xfId="0" applyFont="1" applyBorder="1"/>
    <xf numFmtId="0" fontId="15" fillId="0" borderId="19" xfId="0" applyFont="1" applyBorder="1" applyAlignment="1">
      <alignment horizontal="right"/>
    </xf>
    <xf numFmtId="0" fontId="15" fillId="0" borderId="19" xfId="0" applyFont="1" applyBorder="1" applyAlignment="1">
      <alignment horizontal="center"/>
    </xf>
    <xf numFmtId="0" fontId="15" fillId="0" borderId="20" xfId="0" applyFont="1" applyBorder="1"/>
    <xf numFmtId="166" fontId="17" fillId="0" borderId="20" xfId="0" applyNumberFormat="1" applyFont="1" applyBorder="1" applyAlignment="1">
      <alignment horizontal="right" indent="1"/>
    </xf>
    <xf numFmtId="166" fontId="19" fillId="3" borderId="12" xfId="0" applyNumberFormat="1" applyFont="1" applyFill="1" applyBorder="1" applyAlignment="1">
      <alignment horizontal="right" indent="1"/>
    </xf>
    <xf numFmtId="166" fontId="19" fillId="3" borderId="14" xfId="0" applyNumberFormat="1" applyFont="1" applyFill="1" applyBorder="1" applyAlignment="1">
      <alignment horizontal="right" indent="1"/>
    </xf>
    <xf numFmtId="166" fontId="19" fillId="3" borderId="16" xfId="0" applyNumberFormat="1" applyFont="1" applyFill="1" applyBorder="1" applyAlignment="1">
      <alignment horizontal="right" indent="1"/>
    </xf>
    <xf numFmtId="166" fontId="19" fillId="3" borderId="18" xfId="0" applyNumberFormat="1" applyFont="1" applyFill="1" applyBorder="1" applyAlignment="1">
      <alignment horizontal="right" indent="1"/>
    </xf>
    <xf numFmtId="0" fontId="21" fillId="0" borderId="0" xfId="0" applyFont="1" applyAlignment="1">
      <alignment vertical="center" wrapText="1"/>
    </xf>
    <xf numFmtId="0" fontId="21" fillId="0" borderId="0" xfId="0" applyFont="1" applyAlignment="1">
      <alignment wrapText="1"/>
    </xf>
    <xf numFmtId="0" fontId="22" fillId="0" borderId="0" xfId="0" applyFont="1" applyAlignment="1">
      <alignment vertical="center" wrapText="1"/>
    </xf>
    <xf numFmtId="0" fontId="23" fillId="0" borderId="0" xfId="0" applyFont="1" applyAlignment="1">
      <alignment horizontal="left" indent="1"/>
    </xf>
    <xf numFmtId="0" fontId="24" fillId="0" borderId="0" xfId="0" applyFont="1" applyAlignment="1">
      <alignment horizontal="left"/>
    </xf>
    <xf numFmtId="0" fontId="24" fillId="0" borderId="0" xfId="2" applyFont="1" applyAlignment="1">
      <alignment horizontal="left" indent="1"/>
    </xf>
    <xf numFmtId="0" fontId="23" fillId="0" borderId="0" xfId="3" applyFont="1" applyAlignment="1">
      <alignment horizontal="left" indent="2"/>
    </xf>
    <xf numFmtId="0" fontId="23" fillId="0" borderId="0" xfId="3" applyFont="1" applyAlignment="1">
      <alignment horizontal="left" indent="3"/>
    </xf>
    <xf numFmtId="0" fontId="24" fillId="0" borderId="0" xfId="2" applyFont="1" applyAlignment="1">
      <alignment horizontal="left" indent="2"/>
    </xf>
    <xf numFmtId="0" fontId="10" fillId="4" borderId="0" xfId="3" applyFont="1" applyFill="1" applyAlignment="1">
      <alignment horizontal="center"/>
    </xf>
    <xf numFmtId="0" fontId="20" fillId="0" borderId="0" xfId="0" applyFont="1" applyAlignment="1">
      <alignment horizontal="center"/>
    </xf>
    <xf numFmtId="0" fontId="21" fillId="0" borderId="0" xfId="0" applyFont="1" applyAlignment="1">
      <alignment horizontal="center"/>
    </xf>
    <xf numFmtId="171" fontId="14" fillId="0" borderId="0" xfId="0" applyNumberFormat="1" applyFont="1" applyAlignment="1">
      <alignment horizontal="right"/>
    </xf>
    <xf numFmtId="171" fontId="14" fillId="0" borderId="0" xfId="0" applyNumberFormat="1" applyFont="1" applyAlignment="1">
      <alignment horizontal="center" vertical="center"/>
    </xf>
    <xf numFmtId="171" fontId="15" fillId="0" borderId="4" xfId="0" applyNumberFormat="1" applyFont="1" applyBorder="1" applyAlignment="1">
      <alignment horizontal="right"/>
    </xf>
    <xf numFmtId="171" fontId="15" fillId="0" borderId="19" xfId="0" applyNumberFormat="1" applyFont="1" applyBorder="1" applyAlignment="1">
      <alignment horizontal="right"/>
    </xf>
    <xf numFmtId="172" fontId="8" fillId="3" borderId="0" xfId="0" applyNumberFormat="1" applyFont="1" applyFill="1"/>
    <xf numFmtId="172" fontId="8" fillId="3" borderId="2" xfId="0" applyNumberFormat="1" applyFont="1" applyFill="1" applyBorder="1"/>
    <xf numFmtId="172" fontId="17" fillId="0" borderId="3" xfId="0" applyNumberFormat="1" applyFont="1" applyBorder="1"/>
    <xf numFmtId="172" fontId="19" fillId="3" borderId="11" xfId="0" applyNumberFormat="1" applyFont="1" applyFill="1" applyBorder="1"/>
    <xf numFmtId="172" fontId="19" fillId="3" borderId="13" xfId="0" applyNumberFormat="1" applyFont="1" applyFill="1" applyBorder="1"/>
    <xf numFmtId="172" fontId="19" fillId="3" borderId="15" xfId="0" applyNumberFormat="1" applyFont="1" applyFill="1" applyBorder="1"/>
    <xf numFmtId="172" fontId="8" fillId="0" borderId="0" xfId="0" applyNumberFormat="1" applyFont="1"/>
    <xf numFmtId="172" fontId="19" fillId="3" borderId="18" xfId="0" applyNumberFormat="1" applyFont="1" applyFill="1" applyBorder="1"/>
    <xf numFmtId="172" fontId="19" fillId="3" borderId="14" xfId="0" applyNumberFormat="1" applyFont="1" applyFill="1" applyBorder="1"/>
    <xf numFmtId="172" fontId="19" fillId="3" borderId="16" xfId="0" applyNumberFormat="1" applyFont="1" applyFill="1" applyBorder="1"/>
    <xf numFmtId="172" fontId="17" fillId="0" borderId="20" xfId="0" applyNumberFormat="1" applyFont="1" applyBorder="1"/>
  </cellXfs>
  <cellStyles count="47">
    <cellStyle name="20 % - Accent1" xfId="24" builtinId="30" customBuiltin="1"/>
    <cellStyle name="20 % - Accent2" xfId="28" builtinId="34" customBuiltin="1"/>
    <cellStyle name="20 % - Accent3" xfId="32" builtinId="38" customBuiltin="1"/>
    <cellStyle name="20 % - Accent4" xfId="36" builtinId="42" customBuiltin="1"/>
    <cellStyle name="20 % - Accent5" xfId="40" builtinId="46" customBuiltin="1"/>
    <cellStyle name="20 % - Accent6" xfId="44" builtinId="50" customBuiltin="1"/>
    <cellStyle name="40 % - Accent1" xfId="25" builtinId="31" customBuiltin="1"/>
    <cellStyle name="40 % - Accent2" xfId="29" builtinId="35" customBuiltin="1"/>
    <cellStyle name="40 % - Accent3" xfId="33" builtinId="39" customBuiltin="1"/>
    <cellStyle name="40 % - Accent4" xfId="37" builtinId="43" customBuiltin="1"/>
    <cellStyle name="40 % - Accent5" xfId="41" builtinId="47" customBuiltin="1"/>
    <cellStyle name="40 % - Accent6" xfId="45" builtinId="51" customBuiltin="1"/>
    <cellStyle name="60 % - Accent1" xfId="26" builtinId="32" customBuiltin="1"/>
    <cellStyle name="60 % - Accent2" xfId="30" builtinId="36" customBuiltin="1"/>
    <cellStyle name="60 % - Accent3" xfId="34" builtinId="40" customBuiltin="1"/>
    <cellStyle name="60 % - Accent4" xfId="38" builtinId="44" customBuiltin="1"/>
    <cellStyle name="60 % - Accent5" xfId="42" builtinId="48" customBuiltin="1"/>
    <cellStyle name="60 % - Accent6" xfId="46" builtinId="52" customBuiltin="1"/>
    <cellStyle name="Accent1" xfId="1" builtinId="29" customBuiltin="1"/>
    <cellStyle name="Accent2" xfId="27" builtinId="33" customBuiltin="1"/>
    <cellStyle name="Accent3" xfId="31" builtinId="37" customBuiltin="1"/>
    <cellStyle name="Accent4" xfId="35" builtinId="41" customBuiltin="1"/>
    <cellStyle name="Accent5" xfId="39" builtinId="45" customBuiltin="1"/>
    <cellStyle name="Accent6" xfId="43" builtinId="49" customBuiltin="1"/>
    <cellStyle name="Avertissement" xfId="20" builtinId="11" customBuiltin="1"/>
    <cellStyle name="Calcul" xfId="17" builtinId="22" customBuiltin="1"/>
    <cellStyle name="Cellule liée" xfId="18" builtinId="24" customBuiltin="1"/>
    <cellStyle name="Entrée" xfId="15" builtinId="20" customBuiltin="1"/>
    <cellStyle name="Insatisfaisant" xfId="13" builtinId="27" customBuiltin="1"/>
    <cellStyle name="Milliers" xfId="6" builtinId="3" customBuiltin="1"/>
    <cellStyle name="Milliers [0]" xfId="7" builtinId="6" customBuiltin="1"/>
    <cellStyle name="Monétaire" xfId="8" builtinId="4" customBuiltin="1"/>
    <cellStyle name="Monétaire [0]" xfId="9" builtinId="7" customBuiltin="1"/>
    <cellStyle name="Neutre" xfId="14" builtinId="28" customBuiltin="1"/>
    <cellStyle name="Normal" xfId="0" builtinId="0" customBuiltin="1"/>
    <cellStyle name="Note" xfId="21" builtinId="10" customBuiltin="1"/>
    <cellStyle name="Pourcentage" xfId="10" builtinId="5" customBuiltin="1"/>
    <cellStyle name="Satisfaisant" xfId="12" builtinId="26" customBuiltin="1"/>
    <cellStyle name="Sortie" xfId="16" builtinId="21" customBuiltin="1"/>
    <cellStyle name="Texte explicatif" xfId="22" builtinId="53" customBuiltin="1"/>
    <cellStyle name="Titre" xfId="11" builtinId="15" customBuiltin="1"/>
    <cellStyle name="Titre 1" xfId="2" builtinId="16" customBuiltin="1"/>
    <cellStyle name="Titre 2" xfId="3" builtinId="17" customBuiltin="1"/>
    <cellStyle name="Titre 3" xfId="4" builtinId="18" customBuiltin="1"/>
    <cellStyle name="Titre 4" xfId="5" builtinId="19" customBuiltin="1"/>
    <cellStyle name="Total" xfId="23" builtinId="25" customBuiltin="1"/>
    <cellStyle name="Vérification" xfId="19" builtinId="23" customBuiltin="1"/>
  </cellStyles>
  <dxfs count="1">
    <dxf>
      <font>
        <color theme="7"/>
      </font>
    </dxf>
  </dxfs>
  <tableStyles count="0" defaultTableStyle="TableStyleMedium2" defaultPivotStyle="PivotStyleLight16"/>
  <colors>
    <mruColors>
      <color rgb="FFFFFFFF"/>
      <color rgb="FFEEEEEE"/>
      <color rgb="FFF7F7F7"/>
      <color rgb="FFF0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ustomXml" Target="/customXml/item1.xml" Id="rId8" /><Relationship Type="http://schemas.openxmlformats.org/officeDocument/2006/relationships/worksheet" Target="/xl/worksheets/sheet31.xml" Id="rId3" /><Relationship Type="http://schemas.openxmlformats.org/officeDocument/2006/relationships/calcChain" Target="/xl/calcChain.xml" Id="rId7" /><Relationship Type="http://schemas.openxmlformats.org/officeDocument/2006/relationships/worksheet" Target="/xl/worksheets/sheet22.xml" Id="rId2" /><Relationship Type="http://schemas.openxmlformats.org/officeDocument/2006/relationships/worksheet" Target="/xl/worksheets/sheet13.xml" Id="rId1" /><Relationship Type="http://schemas.openxmlformats.org/officeDocument/2006/relationships/sharedStrings" Target="/xl/sharedStrings.xml" Id="rId6" /><Relationship Type="http://schemas.openxmlformats.org/officeDocument/2006/relationships/styles" Target="/xl/styles.xml" Id="rId5" /><Relationship Type="http://schemas.openxmlformats.org/officeDocument/2006/relationships/customXml" Target="/customXml/item32.xml" Id="rId10" /><Relationship Type="http://schemas.openxmlformats.org/officeDocument/2006/relationships/theme" Target="/xl/theme/theme11.xml" Id="rId4" /><Relationship Type="http://schemas.openxmlformats.org/officeDocument/2006/relationships/customXml" Target="/customXml/item23.xml" Id="rId9" /></Relationships>
</file>

<file path=xl/charts/_rels/chart22.xml.rels>&#65279;<?xml version="1.0" encoding="utf-8"?><Relationships xmlns="http://schemas.openxmlformats.org/package/2006/relationships"><Relationship Type="http://schemas.openxmlformats.org/officeDocument/2006/relationships/chartUserShapes" Target="/xl/drawings/drawing21.xml" Id="rId3" /><Relationship Type="http://schemas.microsoft.com/office/2011/relationships/chartColorStyle" Target="/xl/charts/colors12.xml" Id="rId2" /><Relationship Type="http://schemas.microsoft.com/office/2011/relationships/chartStyle" Target="/xl/charts/style12.xml" Id="rId1" /></Relationships>
</file>

<file path=xl/charts/_rels/chart31.xml.rels>&#65279;<?xml version="1.0" encoding="utf-8"?><Relationships xmlns="http://schemas.openxmlformats.org/package/2006/relationships"><Relationship Type="http://schemas.microsoft.com/office/2011/relationships/chartColorStyle" Target="/xl/charts/colors2.xml" Id="rId2" /><Relationship Type="http://schemas.microsoft.com/office/2011/relationships/chartStyle" Target="/xl/charts/style2.xml" Id="rId1" /></Relationships>
</file>

<file path=xl/charts/_rels/chart44.xml.rels>&#65279;<?xml version="1.0" encoding="utf-8"?><Relationships xmlns="http://schemas.openxmlformats.org/package/2006/relationships"><Relationship Type="http://schemas.microsoft.com/office/2011/relationships/chartColorStyle" Target="/xl/charts/colors33.xml" Id="rId2" /><Relationship Type="http://schemas.microsoft.com/office/2011/relationships/chartStyle" Target="/xl/charts/style33.xml" Id="rId1" /></Relationships>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961072570217489E-2"/>
          <c:y val="0.3276918795860701"/>
          <c:w val="1"/>
          <c:h val="0.59465461954644017"/>
        </c:manualLayout>
      </c:layout>
      <c:barChart>
        <c:barDir val="bar"/>
        <c:grouping val="stacked"/>
        <c:varyColors val="0"/>
        <c:ser>
          <c:idx val="0"/>
          <c:order val="0"/>
          <c:tx>
            <c:v>Positif</c:v>
          </c:tx>
          <c:spPr>
            <a:noFill/>
            <a:ln>
              <a:noFill/>
            </a:ln>
          </c:spPr>
          <c:invertIfNegative val="0"/>
          <c:dPt>
            <c:idx val="0"/>
            <c:invertIfNegative val="0"/>
            <c:bubble3D val="0"/>
            <c:extLst>
              <c:ext xmlns:c16="http://schemas.microsoft.com/office/drawing/2014/chart" uri="{C3380CC4-5D6E-409C-BE32-E72D297353CC}">
                <c16:uniqueId val="{00000000-8550-4B2E-84F0-E983AD941604}"/>
              </c:ext>
            </c:extLst>
          </c:dPt>
          <c:dPt>
            <c:idx val="1"/>
            <c:invertIfNegative val="0"/>
            <c:bubble3D val="0"/>
            <c:spPr>
              <a:solidFill>
                <a:schemeClr val="accent3">
                  <a:lumMod val="75000"/>
                </a:schemeClr>
              </a:solidFill>
              <a:ln>
                <a:noFill/>
              </a:ln>
            </c:spPr>
            <c:extLst>
              <c:ext xmlns:c16="http://schemas.microsoft.com/office/drawing/2014/chart" uri="{C3380CC4-5D6E-409C-BE32-E72D297353CC}">
                <c16:uniqueId val="{00000002-8550-4B2E-84F0-E983AD941604}"/>
              </c:ext>
            </c:extLst>
          </c:dPt>
          <c:dPt>
            <c:idx val="2"/>
            <c:invertIfNegative val="0"/>
            <c:bubble3D val="0"/>
            <c:extLst>
              <c:ext xmlns:c16="http://schemas.microsoft.com/office/drawing/2014/chart" uri="{C3380CC4-5D6E-409C-BE32-E72D297353CC}">
                <c16:uniqueId val="{00000003-8550-4B2E-84F0-E983AD941604}"/>
              </c:ext>
            </c:extLst>
          </c:dPt>
          <c:val>
            <c:numRef>
              <c:f>[0]!TrésoreriePositivePériodeSélectionnée_Miroir</c:f>
              <c:numCache>
                <c:formatCode>General</c:formatCode>
                <c:ptCount val="3"/>
                <c:pt idx="0">
                  <c:v>0</c:v>
                </c:pt>
                <c:pt idx="1">
                  <c:v>169</c:v>
                </c:pt>
                <c:pt idx="2">
                  <c:v>169</c:v>
                </c:pt>
              </c:numCache>
            </c:numRef>
          </c:val>
          <c:extLst>
            <c:ext xmlns:c16="http://schemas.microsoft.com/office/drawing/2014/chart" uri="{C3380CC4-5D6E-409C-BE32-E72D297353CC}">
              <c16:uniqueId val="{00000004-8550-4B2E-84F0-E983AD941604}"/>
            </c:ext>
          </c:extLst>
        </c:ser>
        <c:ser>
          <c:idx val="1"/>
          <c:order val="1"/>
          <c:tx>
            <c:v>Négatif</c:v>
          </c:tx>
          <c:invertIfNegative val="0"/>
          <c:dPt>
            <c:idx val="0"/>
            <c:invertIfNegative val="0"/>
            <c:bubble3D val="0"/>
            <c:extLst>
              <c:ext xmlns:c16="http://schemas.microsoft.com/office/drawing/2014/chart" uri="{C3380CC4-5D6E-409C-BE32-E72D297353CC}">
                <c16:uniqueId val="{00000005-8550-4B2E-84F0-E983AD941604}"/>
              </c:ext>
            </c:extLst>
          </c:dPt>
          <c:dPt>
            <c:idx val="1"/>
            <c:invertIfNegative val="0"/>
            <c:bubble3D val="0"/>
            <c:spPr>
              <a:solidFill>
                <a:schemeClr val="accent4">
                  <a:lumMod val="75000"/>
                </a:schemeClr>
              </a:solidFill>
            </c:spPr>
            <c:extLst>
              <c:ext xmlns:c16="http://schemas.microsoft.com/office/drawing/2014/chart" uri="{C3380CC4-5D6E-409C-BE32-E72D297353CC}">
                <c16:uniqueId val="{00000007-8550-4B2E-84F0-E983AD941604}"/>
              </c:ext>
            </c:extLst>
          </c:dPt>
          <c:dPt>
            <c:idx val="2"/>
            <c:invertIfNegative val="0"/>
            <c:bubble3D val="0"/>
            <c:spPr>
              <a:noFill/>
            </c:spPr>
            <c:extLst>
              <c:ext xmlns:c16="http://schemas.microsoft.com/office/drawing/2014/chart" uri="{C3380CC4-5D6E-409C-BE32-E72D297353CC}">
                <c16:uniqueId val="{00000009-8550-4B2E-84F0-E983AD941604}"/>
              </c:ext>
            </c:extLst>
          </c:dPt>
          <c:val>
            <c:numRef>
              <c:f>[0]!TrésorerieNégativePériodeSélectionnée_Miroir</c:f>
              <c:numCache>
                <c:formatCode>General</c:formatCode>
                <c:ptCount val="3"/>
                <c:pt idx="0">
                  <c:v>0</c:v>
                </c:pt>
                <c:pt idx="1">
                  <c:v>0</c:v>
                </c:pt>
                <c:pt idx="2">
                  <c:v>-169</c:v>
                </c:pt>
              </c:numCache>
            </c:numRef>
          </c:val>
          <c:extLst>
            <c:ext xmlns:c16="http://schemas.microsoft.com/office/drawing/2014/chart" uri="{C3380CC4-5D6E-409C-BE32-E72D297353CC}">
              <c16:uniqueId val="{0000000A-8550-4B2E-84F0-E983AD941604}"/>
            </c:ext>
          </c:extLst>
        </c:ser>
        <c:dLbls>
          <c:showLegendKey val="0"/>
          <c:showVal val="0"/>
          <c:showCatName val="0"/>
          <c:showSerName val="0"/>
          <c:showPercent val="0"/>
          <c:showBubbleSize val="0"/>
        </c:dLbls>
        <c:gapWidth val="0"/>
        <c:overlap val="100"/>
        <c:axId val="483691008"/>
        <c:axId val="96119800"/>
      </c:barChart>
      <c:catAx>
        <c:axId val="483691008"/>
        <c:scaling>
          <c:orientation val="minMax"/>
        </c:scaling>
        <c:delete val="0"/>
        <c:axPos val="l"/>
        <c:numFmt formatCode=";;" sourceLinked="0"/>
        <c:majorTickMark val="none"/>
        <c:minorTickMark val="none"/>
        <c:tickLblPos val="nextTo"/>
        <c:spPr>
          <a:ln w="9525">
            <a:solidFill>
              <a:schemeClr val="bg1">
                <a:lumMod val="75000"/>
              </a:schemeClr>
            </a:solidFill>
          </a:ln>
        </c:spPr>
        <c:crossAx val="96119800"/>
        <c:crosses val="autoZero"/>
        <c:auto val="1"/>
        <c:lblAlgn val="ctr"/>
        <c:lblOffset val="100"/>
        <c:noMultiLvlLbl val="0"/>
      </c:catAx>
      <c:valAx>
        <c:axId val="96119800"/>
        <c:scaling>
          <c:orientation val="minMax"/>
          <c:max val="400"/>
          <c:min val="-400"/>
        </c:scaling>
        <c:delete val="1"/>
        <c:axPos val="b"/>
        <c:numFmt formatCode="General" sourceLinked="1"/>
        <c:majorTickMark val="out"/>
        <c:minorTickMark val="none"/>
        <c:tickLblPos val="nextTo"/>
        <c:crossAx val="483691008"/>
        <c:crosses val="autoZero"/>
        <c:crossBetween val="between"/>
        <c:majorUnit val="400"/>
      </c:valAx>
      <c:spPr>
        <a:ln>
          <a:noFill/>
        </a:ln>
      </c:spPr>
    </c:plotArea>
    <c:plotVisOnly val="1"/>
    <c:dispBlanksAs val="gap"/>
    <c:showDLblsOverMax val="0"/>
  </c:chart>
  <c:spPr>
    <a:noFill/>
    <a:ln>
      <a:noFill/>
    </a:ln>
  </c:spPr>
  <c:txPr>
    <a:bodyPr/>
    <a:lstStyle/>
    <a:p>
      <a:pPr>
        <a:defRPr>
          <a:solidFill>
            <a:schemeClr val="tx1">
              <a:lumMod val="65000"/>
              <a:lumOff val="35000"/>
            </a:schemeClr>
          </a:solidFill>
        </a:defRPr>
      </a:pPr>
      <a:endParaRPr lang="fr-FR"/>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17248900216208113"/>
          <c:y val="7.4307877302245973E-2"/>
          <c:w val="0.82751099783791893"/>
          <c:h val="0.55967520352696076"/>
        </c:manualLayout>
      </c:layout>
      <c:lineChart>
        <c:grouping val="standard"/>
        <c:varyColors val="0"/>
        <c:ser>
          <c:idx val="0"/>
          <c:order val="0"/>
          <c:tx>
            <c:v>Flux de trésorerie</c:v>
          </c:tx>
          <c:spPr>
            <a:ln w="28575" cap="rnd" cmpd="sng" algn="ctr">
              <a:solidFill>
                <a:schemeClr val="accent1">
                  <a:shade val="65000"/>
                  <a:shade val="95000"/>
                  <a:satMod val="105000"/>
                </a:schemeClr>
              </a:solidFill>
              <a:prstDash val="solid"/>
              <a:round/>
            </a:ln>
            <a:effectLst/>
          </c:spPr>
          <c:marker>
            <c:symbol val="none"/>
          </c:marker>
          <c:cat>
            <c:strRef>
              <c:f>calculs_de_graphique!$D$12:$P$12</c:f>
              <c:strCache>
                <c:ptCount val="13"/>
                <c:pt idx="0">
                  <c:v>janv </c:v>
                </c:pt>
                <c:pt idx="1">
                  <c:v>févr </c:v>
                </c:pt>
                <c:pt idx="2">
                  <c:v>mars </c:v>
                </c:pt>
                <c:pt idx="3">
                  <c:v>avr </c:v>
                </c:pt>
                <c:pt idx="4">
                  <c:v>mai </c:v>
                </c:pt>
                <c:pt idx="5">
                  <c:v>juin </c:v>
                </c:pt>
                <c:pt idx="6">
                  <c:v>juil </c:v>
                </c:pt>
                <c:pt idx="7">
                  <c:v>août </c:v>
                </c:pt>
                <c:pt idx="8">
                  <c:v>sept </c:v>
                </c:pt>
                <c:pt idx="9">
                  <c:v>oct </c:v>
                </c:pt>
                <c:pt idx="10">
                  <c:v>nov </c:v>
                </c:pt>
                <c:pt idx="11">
                  <c:v>déc </c:v>
                </c:pt>
                <c:pt idx="12">
                  <c:v>année  </c:v>
                </c:pt>
              </c:strCache>
            </c:strRef>
          </c:cat>
          <c:val>
            <c:numRef>
              <c:f>'Budget étudiant mensuel'!$C$28:$O$28</c:f>
              <c:numCache>
                <c:formatCode>#\ ##0_ ;[Red]\-#\ ##0\ </c:formatCode>
                <c:ptCount val="13"/>
                <c:pt idx="0">
                  <c:v>169</c:v>
                </c:pt>
                <c:pt idx="1">
                  <c:v>69</c:v>
                </c:pt>
                <c:pt idx="2">
                  <c:v>192</c:v>
                </c:pt>
                <c:pt idx="3">
                  <c:v>199</c:v>
                </c:pt>
                <c:pt idx="4">
                  <c:v>204</c:v>
                </c:pt>
                <c:pt idx="5">
                  <c:v>-771</c:v>
                </c:pt>
                <c:pt idx="6">
                  <c:v>124</c:v>
                </c:pt>
                <c:pt idx="7">
                  <c:v>154</c:v>
                </c:pt>
                <c:pt idx="8">
                  <c:v>-721</c:v>
                </c:pt>
                <c:pt idx="9">
                  <c:v>109</c:v>
                </c:pt>
                <c:pt idx="10">
                  <c:v>34</c:v>
                </c:pt>
                <c:pt idx="11">
                  <c:v>-61</c:v>
                </c:pt>
                <c:pt idx="12">
                  <c:v>-299</c:v>
                </c:pt>
              </c:numCache>
            </c:numRef>
          </c:val>
          <c:smooth val="0"/>
          <c:extLst>
            <c:ext xmlns:c16="http://schemas.microsoft.com/office/drawing/2014/chart" uri="{C3380CC4-5D6E-409C-BE32-E72D297353CC}">
              <c16:uniqueId val="{00000000-666D-4ACA-AA43-BF5DFEC89C25}"/>
            </c:ext>
          </c:extLst>
        </c:ser>
        <c:dLbls>
          <c:showLegendKey val="0"/>
          <c:showVal val="0"/>
          <c:showCatName val="0"/>
          <c:showSerName val="0"/>
          <c:showPercent val="0"/>
          <c:showBubbleSize val="0"/>
        </c:dLbls>
        <c:marker val="1"/>
        <c:smooth val="0"/>
        <c:axId val="96119408"/>
        <c:axId val="477185864"/>
      </c:lineChart>
      <c:scatterChart>
        <c:scatterStyle val="lineMarker"/>
        <c:varyColors val="0"/>
        <c:ser>
          <c:idx val="1"/>
          <c:order val="1"/>
          <c:tx>
            <c:v>Période sélectionnée positive</c:v>
          </c:tx>
          <c:spPr>
            <a:ln w="28575" cap="rnd" cmpd="sng" algn="ctr">
              <a:noFill/>
              <a:prstDash val="solid"/>
              <a:round/>
            </a:ln>
            <a:effectLst/>
          </c:spPr>
          <c:marker>
            <c:symbol val="circle"/>
            <c:size val="14"/>
            <c:spPr>
              <a:solidFill>
                <a:schemeClr val="accent1"/>
              </a:solidFill>
              <a:ln w="9525" cap="flat" cmpd="sng" algn="ctr">
                <a:solidFill>
                  <a:schemeClr val="accent1">
                    <a:shade val="95000"/>
                    <a:satMod val="105000"/>
                  </a:schemeClr>
                </a:solidFill>
                <a:prstDash val="solid"/>
                <a:round/>
              </a:ln>
              <a:effectLst/>
            </c:spPr>
          </c:marker>
          <c:yVal>
            <c:numRef>
              <c:f>calculs_de_graphique!$D$14:$P$14</c:f>
              <c:numCache>
                <c:formatCode>General</c:formatCode>
                <c:ptCount val="13"/>
                <c:pt idx="0">
                  <c:v>69</c:v>
                </c:pt>
                <c:pt idx="1">
                  <c:v>#N/A</c:v>
                </c:pt>
                <c:pt idx="2">
                  <c:v>#N/A</c:v>
                </c:pt>
                <c:pt idx="3">
                  <c:v>#N/A</c:v>
                </c:pt>
                <c:pt idx="4">
                  <c:v>#N/A</c:v>
                </c:pt>
                <c:pt idx="5">
                  <c:v>#N/A</c:v>
                </c:pt>
                <c:pt idx="6">
                  <c:v>#N/A</c:v>
                </c:pt>
                <c:pt idx="7">
                  <c:v>#N/A</c:v>
                </c:pt>
                <c:pt idx="8">
                  <c:v>#N/A</c:v>
                </c:pt>
                <c:pt idx="9">
                  <c:v>#N/A</c:v>
                </c:pt>
                <c:pt idx="10">
                  <c:v>#N/A</c:v>
                </c:pt>
                <c:pt idx="11">
                  <c:v>#N/A</c:v>
                </c:pt>
                <c:pt idx="12">
                  <c:v>#N/A</c:v>
                </c:pt>
              </c:numCache>
            </c:numRef>
          </c:yVal>
          <c:smooth val="0"/>
          <c:extLst>
            <c:ext xmlns:c16="http://schemas.microsoft.com/office/drawing/2014/chart" uri="{C3380CC4-5D6E-409C-BE32-E72D297353CC}">
              <c16:uniqueId val="{00000001-666D-4ACA-AA43-BF5DFEC89C25}"/>
            </c:ext>
          </c:extLst>
        </c:ser>
        <c:ser>
          <c:idx val="2"/>
          <c:order val="2"/>
          <c:tx>
            <c:v>Période sélectionnée négative</c:v>
          </c:tx>
          <c:spPr>
            <a:ln w="28575" cap="rnd" cmpd="sng" algn="ctr">
              <a:noFill/>
              <a:prstDash val="solid"/>
              <a:round/>
            </a:ln>
            <a:effectLst/>
          </c:spPr>
          <c:marker>
            <c:symbol val="circle"/>
            <c:size val="14"/>
            <c:spPr>
              <a:solidFill>
                <a:schemeClr val="accent1">
                  <a:tint val="65000"/>
                </a:schemeClr>
              </a:solidFill>
              <a:ln w="9525" cap="flat" cmpd="sng" algn="ctr">
                <a:solidFill>
                  <a:schemeClr val="accent1">
                    <a:tint val="65000"/>
                    <a:shade val="95000"/>
                    <a:satMod val="105000"/>
                  </a:schemeClr>
                </a:solidFill>
                <a:prstDash val="solid"/>
                <a:round/>
              </a:ln>
              <a:effectLst/>
            </c:spPr>
          </c:marker>
          <c:yVal>
            <c:numRef>
              <c:f>calculs_de_graphique!$D$15:$P$15</c:f>
              <c:numCache>
                <c:formatCode>General</c:formatCode>
                <c:ptCount val="13"/>
                <c:pt idx="0">
                  <c:v>#N/A</c:v>
                </c:pt>
                <c:pt idx="1">
                  <c:v>#N/A</c:v>
                </c:pt>
                <c:pt idx="2">
                  <c:v>#N/A</c:v>
                </c:pt>
                <c:pt idx="3">
                  <c:v>#N/A</c:v>
                </c:pt>
                <c:pt idx="4">
                  <c:v>#N/A</c:v>
                </c:pt>
                <c:pt idx="5">
                  <c:v>#N/A</c:v>
                </c:pt>
                <c:pt idx="6">
                  <c:v>#N/A</c:v>
                </c:pt>
                <c:pt idx="7">
                  <c:v>#N/A</c:v>
                </c:pt>
                <c:pt idx="8">
                  <c:v>#N/A</c:v>
                </c:pt>
                <c:pt idx="9">
                  <c:v>#N/A</c:v>
                </c:pt>
                <c:pt idx="10">
                  <c:v>#N/A</c:v>
                </c:pt>
                <c:pt idx="11">
                  <c:v>#N/A</c:v>
                </c:pt>
                <c:pt idx="12">
                  <c:v>#N/A</c:v>
                </c:pt>
              </c:numCache>
            </c:numRef>
          </c:yVal>
          <c:smooth val="0"/>
          <c:extLst>
            <c:ext xmlns:c16="http://schemas.microsoft.com/office/drawing/2014/chart" uri="{C3380CC4-5D6E-409C-BE32-E72D297353CC}">
              <c16:uniqueId val="{00000002-666D-4ACA-AA43-BF5DFEC89C25}"/>
            </c:ext>
          </c:extLst>
        </c:ser>
        <c:dLbls>
          <c:showLegendKey val="0"/>
          <c:showVal val="0"/>
          <c:showCatName val="0"/>
          <c:showSerName val="0"/>
          <c:showPercent val="0"/>
          <c:showBubbleSize val="0"/>
        </c:dLbls>
        <c:axId val="96119408"/>
        <c:axId val="477185864"/>
      </c:scatterChart>
      <c:catAx>
        <c:axId val="96119408"/>
        <c:scaling>
          <c:orientation val="minMax"/>
        </c:scaling>
        <c:delete val="0"/>
        <c:axPos val="b"/>
        <c:numFmt formatCode="General" sourceLinked="1"/>
        <c:majorTickMark val="none"/>
        <c:minorTickMark val="none"/>
        <c:tickLblPos val="low"/>
        <c:spPr>
          <a:noFill/>
          <a:ln w="3175" cap="flat" cmpd="sng" algn="ctr">
            <a:solidFill>
              <a:schemeClr val="bg1">
                <a:lumMod val="75000"/>
                <a:alpha val="50000"/>
              </a:schemeClr>
            </a:solidFill>
            <a:prstDash val="solid"/>
            <a:round/>
          </a:ln>
          <a:effectLst/>
        </c:spPr>
        <c:txPr>
          <a:bodyPr rot="-60000000" spcFirstLastPara="1" vertOverflow="ellipsis" vert="horz" wrap="square" anchor="ctr" anchorCtr="1"/>
          <a:lstStyle/>
          <a:p>
            <a:pPr>
              <a:defRPr sz="1500" b="0" i="0" u="none" strike="noStrike" kern="1200" baseline="0">
                <a:solidFill>
                  <a:schemeClr val="accent1">
                    <a:lumMod val="50000"/>
                  </a:schemeClr>
                </a:solidFill>
                <a:latin typeface="+mj-lt"/>
                <a:ea typeface="+mn-ea"/>
                <a:cs typeface="+mn-cs"/>
              </a:defRPr>
            </a:pPr>
            <a:endParaRPr lang="fr-FR"/>
          </a:p>
        </c:txPr>
        <c:crossAx val="477185864"/>
        <c:crosses val="autoZero"/>
        <c:auto val="1"/>
        <c:lblAlgn val="ctr"/>
        <c:lblOffset val="100"/>
        <c:noMultiLvlLbl val="0"/>
      </c:catAx>
      <c:valAx>
        <c:axId val="477185864"/>
        <c:scaling>
          <c:orientation val="minMax"/>
          <c:max val="1000"/>
        </c:scaling>
        <c:delete val="1"/>
        <c:axPos val="l"/>
        <c:numFmt formatCode="&quot;$&quot;#,##0" sourceLinked="0"/>
        <c:majorTickMark val="out"/>
        <c:minorTickMark val="none"/>
        <c:tickLblPos val="nextTo"/>
        <c:crossAx val="96119408"/>
        <c:crosses val="autoZero"/>
        <c:crossBetween val="between"/>
        <c:majorUnit val="200"/>
      </c:valAx>
      <c:spPr>
        <a:noFill/>
        <a:ln>
          <a:noFill/>
        </a:ln>
        <a:effectLst/>
      </c:spPr>
    </c:plotArea>
    <c:plotVisOnly val="1"/>
    <c:dispBlanksAs val="gap"/>
    <c:showDLblsOverMax val="0"/>
  </c:chart>
  <c:spPr>
    <a:noFill/>
    <a:ln w="9525" cap="flat" cmpd="sng" algn="ctr">
      <a:noFill/>
      <a:prstDash val="solid"/>
      <a:round/>
    </a:ln>
    <a:effectLst/>
  </c:spPr>
  <c:txPr>
    <a:bodyPr/>
    <a:lstStyle/>
    <a:p>
      <a:pPr>
        <a:defRPr/>
      </a:pPr>
      <a:endParaRPr lang="fr-FR"/>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0"/>
    <c:plotArea>
      <c:layout>
        <c:manualLayout>
          <c:layoutTarget val="inner"/>
          <c:xMode val="edge"/>
          <c:yMode val="edge"/>
          <c:x val="0.38667601406058688"/>
          <c:y val="0.34625485336714895"/>
          <c:w val="0.55694017802231288"/>
          <c:h val="0.55711705789303645"/>
        </c:manualLayout>
      </c:layout>
      <c:barChart>
        <c:barDir val="bar"/>
        <c:grouping val="clustered"/>
        <c:varyColors val="0"/>
        <c:ser>
          <c:idx val="0"/>
          <c:order val="0"/>
          <c:spPr>
            <a:solidFill>
              <a:schemeClr val="accent3"/>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BF4A-4DC8-BFE4-89CFC23E7413}"/>
              </c:ext>
            </c:extLst>
          </c:dPt>
          <c:dPt>
            <c:idx val="1"/>
            <c:invertIfNegative val="0"/>
            <c:bubble3D val="0"/>
            <c:spPr>
              <a:solidFill>
                <a:schemeClr val="accent3"/>
              </a:solidFill>
              <a:ln>
                <a:noFill/>
              </a:ln>
              <a:effectLst/>
            </c:spPr>
            <c:extLst>
              <c:ext xmlns:c16="http://schemas.microsoft.com/office/drawing/2014/chart" uri="{C3380CC4-5D6E-409C-BE32-E72D297353CC}">
                <c16:uniqueId val="{00000003-BF4A-4DC8-BFE4-89CFC23E7413}"/>
              </c:ext>
            </c:extLst>
          </c:dPt>
          <c:dPt>
            <c:idx val="2"/>
            <c:invertIfNegative val="0"/>
            <c:bubble3D val="0"/>
            <c:spPr>
              <a:solidFill>
                <a:schemeClr val="accent3"/>
              </a:solidFill>
              <a:ln>
                <a:noFill/>
              </a:ln>
              <a:effectLst/>
            </c:spPr>
            <c:extLst>
              <c:ext xmlns:c16="http://schemas.microsoft.com/office/drawing/2014/chart" uri="{C3380CC4-5D6E-409C-BE32-E72D297353CC}">
                <c16:uniqueId val="{00000005-BF4A-4DC8-BFE4-89CFC23E7413}"/>
              </c:ext>
            </c:extLst>
          </c:dPt>
          <c:dPt>
            <c:idx val="3"/>
            <c:invertIfNegative val="0"/>
            <c:bubble3D val="0"/>
            <c:spPr>
              <a:solidFill>
                <a:schemeClr val="accent3"/>
              </a:solidFill>
              <a:ln>
                <a:noFill/>
              </a:ln>
              <a:effectLst/>
            </c:spPr>
            <c:extLst>
              <c:ext xmlns:c16="http://schemas.microsoft.com/office/drawing/2014/chart" uri="{C3380CC4-5D6E-409C-BE32-E72D297353CC}">
                <c16:uniqueId val="{00000007-BF4A-4DC8-BFE4-89CFC23E7413}"/>
              </c:ext>
            </c:extLst>
          </c:dPt>
          <c:dPt>
            <c:idx val="4"/>
            <c:invertIfNegative val="0"/>
            <c:bubble3D val="0"/>
            <c:spPr>
              <a:solidFill>
                <a:schemeClr val="accent3"/>
              </a:solidFill>
              <a:ln>
                <a:noFill/>
              </a:ln>
              <a:effectLst/>
            </c:spPr>
            <c:extLst>
              <c:ext xmlns:c16="http://schemas.microsoft.com/office/drawing/2014/chart" uri="{C3380CC4-5D6E-409C-BE32-E72D297353CC}">
                <c16:uniqueId val="{00000009-BF4A-4DC8-BFE4-89CFC23E7413}"/>
              </c:ext>
            </c:extLst>
          </c:dPt>
          <c:cat>
            <c:strRef>
              <c:f>[0]!CatégoriesRevenus</c:f>
              <c:strCache>
                <c:ptCount val="5"/>
                <c:pt idx="0">
                  <c:v>aides financières</c:v>
                </c:pt>
                <c:pt idx="1">
                  <c:v>rémunérations (après impôts)</c:v>
                </c:pt>
                <c:pt idx="2">
                  <c:v>aide de la famille</c:v>
                </c:pt>
                <c:pt idx="3">
                  <c:v>épargne</c:v>
                </c:pt>
                <c:pt idx="4">
                  <c:v>autres</c:v>
                </c:pt>
              </c:strCache>
            </c:strRef>
          </c:cat>
          <c:val>
            <c:numRef>
              <c:f>calculs_de_graphique!$D$19:$D$23</c:f>
              <c:numCache>
                <c:formatCode>0.0%</c:formatCode>
                <c:ptCount val="5"/>
                <c:pt idx="0">
                  <c:v>0</c:v>
                </c:pt>
                <c:pt idx="1">
                  <c:v>0.36734693877551022</c:v>
                </c:pt>
                <c:pt idx="2">
                  <c:v>0.16326530612244897</c:v>
                </c:pt>
                <c:pt idx="3">
                  <c:v>0.40816326530612246</c:v>
                </c:pt>
                <c:pt idx="4">
                  <c:v>6.1224489795918366E-2</c:v>
                </c:pt>
              </c:numCache>
            </c:numRef>
          </c:val>
          <c:extLst>
            <c:ext xmlns:c16="http://schemas.microsoft.com/office/drawing/2014/chart" uri="{C3380CC4-5D6E-409C-BE32-E72D297353CC}">
              <c16:uniqueId val="{0000000A-BF4A-4DC8-BFE4-89CFC23E7413}"/>
            </c:ext>
          </c:extLst>
        </c:ser>
        <c:dLbls>
          <c:showLegendKey val="0"/>
          <c:showVal val="0"/>
          <c:showCatName val="0"/>
          <c:showSerName val="0"/>
          <c:showPercent val="0"/>
          <c:showBubbleSize val="0"/>
        </c:dLbls>
        <c:gapWidth val="25"/>
        <c:axId val="793827248"/>
        <c:axId val="793822984"/>
      </c:barChart>
      <c:valAx>
        <c:axId val="793822984"/>
        <c:scaling>
          <c:orientation val="minMax"/>
          <c:max val="0.5"/>
          <c:min val="0"/>
        </c:scaling>
        <c:delete val="0"/>
        <c:axPos val="b"/>
        <c:majorGridlines>
          <c:spPr>
            <a:ln w="3175" cap="flat" cmpd="sng" algn="ctr">
              <a:solidFill>
                <a:schemeClr val="bg1">
                  <a:lumMod val="75000"/>
                  <a:alpha val="25000"/>
                </a:schemeClr>
              </a:solidFill>
              <a:prstDash val="solid"/>
              <a:round/>
            </a:ln>
            <a:effectLst/>
          </c:spPr>
        </c:majorGridlines>
        <c:numFmt formatCode="0%" sourceLinked="0"/>
        <c:majorTickMark val="out"/>
        <c:minorTickMark val="none"/>
        <c:tickLblPos val="nextTo"/>
        <c:spPr>
          <a:noFill/>
          <a:ln w="3175" cap="flat" cmpd="sng" algn="ctr">
            <a:noFill/>
            <a:prstDash val="solid"/>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793827248"/>
        <c:crosses val="autoZero"/>
        <c:crossBetween val="between"/>
      </c:valAx>
      <c:catAx>
        <c:axId val="793827248"/>
        <c:scaling>
          <c:orientation val="minMax"/>
        </c:scaling>
        <c:delete val="0"/>
        <c:axPos val="l"/>
        <c:numFmt formatCode="General" sourceLinked="1"/>
        <c:majorTickMark val="none"/>
        <c:minorTickMark val="none"/>
        <c:tickLblPos val="nextTo"/>
        <c:spPr>
          <a:noFill/>
          <a:ln w="3175" cap="flat" cmpd="sng" algn="ctr">
            <a:solidFill>
              <a:schemeClr val="bg1">
                <a:lumMod val="75000"/>
                <a:alpha val="2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793822984"/>
        <c:crosses val="autoZero"/>
        <c:auto val="1"/>
        <c:lblAlgn val="ctr"/>
        <c:lblOffset val="100"/>
        <c:noMultiLvlLbl val="0"/>
      </c:catAx>
      <c:spPr>
        <a:noFill/>
        <a:ln>
          <a:noFill/>
        </a:ln>
        <a:effectLst/>
      </c:spPr>
    </c:plotArea>
    <c:plotVisOnly val="1"/>
    <c:dispBlanksAs val="gap"/>
    <c:showDLblsOverMax val="0"/>
  </c:chart>
  <c:spPr>
    <a:noFill/>
    <a:ln w="9525" cap="flat" cmpd="sng" algn="ctr">
      <a:noFill/>
      <a:prstDash val="solid"/>
      <a:round/>
    </a:ln>
    <a:effectLst/>
  </c:spPr>
  <c:txPr>
    <a:bodyPr/>
    <a:lstStyle/>
    <a:p>
      <a:pPr>
        <a:defRPr>
          <a:solidFill>
            <a:schemeClr val="tx1">
              <a:lumMod val="65000"/>
              <a:lumOff val="35000"/>
            </a:schemeClr>
          </a:solidFill>
        </a:defRPr>
      </a:pPr>
      <a:endParaRPr lang="fr-FR"/>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manualLayout>
          <c:layoutTarget val="inner"/>
          <c:xMode val="edge"/>
          <c:yMode val="edge"/>
          <c:x val="0.28589291453364252"/>
          <c:y val="0.34151120639906768"/>
          <c:w val="0.65730885998944011"/>
          <c:h val="0.56660435182919888"/>
        </c:manualLayout>
      </c:layout>
      <c:barChart>
        <c:barDir val="bar"/>
        <c:grouping val="clustered"/>
        <c:varyColors val="0"/>
        <c:ser>
          <c:idx val="0"/>
          <c:order val="0"/>
          <c:spPr>
            <a:solidFill>
              <a:schemeClr val="accent4"/>
            </a:solidFill>
            <a:ln>
              <a:noFill/>
            </a:ln>
            <a:effectLst/>
          </c:spPr>
          <c:invertIfNegative val="0"/>
          <c:dPt>
            <c:idx val="0"/>
            <c:invertIfNegative val="0"/>
            <c:bubble3D val="0"/>
            <c:spPr>
              <a:solidFill>
                <a:schemeClr val="accent4"/>
              </a:solidFill>
              <a:ln>
                <a:noFill/>
              </a:ln>
              <a:effectLst/>
            </c:spPr>
            <c:extLst>
              <c:ext xmlns:c16="http://schemas.microsoft.com/office/drawing/2014/chart" uri="{C3380CC4-5D6E-409C-BE32-E72D297353CC}">
                <c16:uniqueId val="{00000001-646A-455C-8A75-89D427D18BB9}"/>
              </c:ext>
            </c:extLst>
          </c:dPt>
          <c:dPt>
            <c:idx val="1"/>
            <c:invertIfNegative val="0"/>
            <c:bubble3D val="0"/>
            <c:spPr>
              <a:solidFill>
                <a:schemeClr val="accent4"/>
              </a:solidFill>
              <a:ln>
                <a:noFill/>
              </a:ln>
              <a:effectLst/>
            </c:spPr>
            <c:extLst>
              <c:ext xmlns:c16="http://schemas.microsoft.com/office/drawing/2014/chart" uri="{C3380CC4-5D6E-409C-BE32-E72D297353CC}">
                <c16:uniqueId val="{00000003-646A-455C-8A75-89D427D18BB9}"/>
              </c:ext>
            </c:extLst>
          </c:dPt>
          <c:dPt>
            <c:idx val="2"/>
            <c:invertIfNegative val="0"/>
            <c:bubble3D val="0"/>
            <c:spPr>
              <a:solidFill>
                <a:schemeClr val="accent4"/>
              </a:solidFill>
              <a:ln>
                <a:noFill/>
              </a:ln>
              <a:effectLst/>
            </c:spPr>
            <c:extLst>
              <c:ext xmlns:c16="http://schemas.microsoft.com/office/drawing/2014/chart" uri="{C3380CC4-5D6E-409C-BE32-E72D297353CC}">
                <c16:uniqueId val="{00000005-646A-455C-8A75-89D427D18BB9}"/>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7-646A-455C-8A75-89D427D18BB9}"/>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9-646A-455C-8A75-89D427D18BB9}"/>
              </c:ext>
            </c:extLst>
          </c:dPt>
          <c:dPt>
            <c:idx val="5"/>
            <c:invertIfNegative val="0"/>
            <c:bubble3D val="0"/>
            <c:spPr>
              <a:solidFill>
                <a:schemeClr val="accent4"/>
              </a:solidFill>
              <a:ln>
                <a:noFill/>
              </a:ln>
              <a:effectLst/>
            </c:spPr>
            <c:extLst>
              <c:ext xmlns:c16="http://schemas.microsoft.com/office/drawing/2014/chart" uri="{C3380CC4-5D6E-409C-BE32-E72D297353CC}">
                <c16:uniqueId val="{0000000A-1A5F-451A-BA1D-C10767E1A139}"/>
              </c:ext>
            </c:extLst>
          </c:dPt>
          <c:cat>
            <c:strRef>
              <c:f>[0]!CatégoriesDépenses</c:f>
              <c:strCache>
                <c:ptCount val="6"/>
                <c:pt idx="0">
                  <c:v>chambre et pension</c:v>
                </c:pt>
                <c:pt idx="1">
                  <c:v>frais de scolarité</c:v>
                </c:pt>
                <c:pt idx="2">
                  <c:v>livres et fournitures</c:v>
                </c:pt>
                <c:pt idx="3">
                  <c:v>transport</c:v>
                </c:pt>
                <c:pt idx="4">
                  <c:v>privé</c:v>
                </c:pt>
                <c:pt idx="5">
                  <c:v>autres frais</c:v>
                </c:pt>
              </c:strCache>
            </c:strRef>
          </c:cat>
          <c:val>
            <c:numRef>
              <c:f>[0]!ProucentageDépenses</c:f>
              <c:numCache>
                <c:formatCode>0.0%</c:formatCode>
                <c:ptCount val="6"/>
                <c:pt idx="0">
                  <c:v>0.53503787878787878</c:v>
                </c:pt>
                <c:pt idx="1">
                  <c:v>0</c:v>
                </c:pt>
                <c:pt idx="2">
                  <c:v>0</c:v>
                </c:pt>
                <c:pt idx="3">
                  <c:v>0.21212121212121213</c:v>
                </c:pt>
                <c:pt idx="4">
                  <c:v>6.5340909090909088E-2</c:v>
                </c:pt>
                <c:pt idx="5">
                  <c:v>0.1875</c:v>
                </c:pt>
              </c:numCache>
            </c:numRef>
          </c:val>
          <c:extLst>
            <c:ext xmlns:c16="http://schemas.microsoft.com/office/drawing/2014/chart" uri="{C3380CC4-5D6E-409C-BE32-E72D297353CC}">
              <c16:uniqueId val="{0000000A-646A-455C-8A75-89D427D18BB9}"/>
            </c:ext>
          </c:extLst>
        </c:ser>
        <c:dLbls>
          <c:showLegendKey val="0"/>
          <c:showVal val="0"/>
          <c:showCatName val="0"/>
          <c:showSerName val="0"/>
          <c:showPercent val="0"/>
          <c:showBubbleSize val="0"/>
        </c:dLbls>
        <c:gapWidth val="25"/>
        <c:axId val="793831512"/>
        <c:axId val="793830856"/>
      </c:barChart>
      <c:valAx>
        <c:axId val="793830856"/>
        <c:scaling>
          <c:orientation val="minMax"/>
          <c:max val="0.5"/>
          <c:min val="0"/>
        </c:scaling>
        <c:delete val="0"/>
        <c:axPos val="b"/>
        <c:majorGridlines>
          <c:spPr>
            <a:ln w="3175" cap="flat" cmpd="sng" algn="ctr">
              <a:solidFill>
                <a:schemeClr val="bg1">
                  <a:lumMod val="75000"/>
                  <a:alpha val="25000"/>
                </a:schemeClr>
              </a:solidFill>
              <a:prstDash val="solid"/>
              <a:round/>
            </a:ln>
            <a:effectLst/>
          </c:spPr>
        </c:majorGridlines>
        <c:numFmt formatCode="0%" sourceLinked="0"/>
        <c:majorTickMark val="out"/>
        <c:minorTickMark val="none"/>
        <c:tickLblPos val="nextTo"/>
        <c:spPr>
          <a:noFill/>
          <a:ln w="9525" cap="flat" cmpd="sng" algn="ctr">
            <a:noFill/>
            <a:prstDash val="solid"/>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793831512"/>
        <c:crosses val="autoZero"/>
        <c:crossBetween val="between"/>
      </c:valAx>
      <c:catAx>
        <c:axId val="793831512"/>
        <c:scaling>
          <c:orientation val="minMax"/>
        </c:scaling>
        <c:delete val="0"/>
        <c:axPos val="l"/>
        <c:numFmt formatCode="General" sourceLinked="1"/>
        <c:majorTickMark val="none"/>
        <c:minorTickMark val="none"/>
        <c:tickLblPos val="nextTo"/>
        <c:spPr>
          <a:noFill/>
          <a:ln w="3175" cap="flat" cmpd="sng" algn="ctr">
            <a:solidFill>
              <a:schemeClr val="bg1">
                <a:lumMod val="75000"/>
                <a:alpha val="2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793830856"/>
        <c:crosses val="autoZero"/>
        <c:auto val="1"/>
        <c:lblAlgn val="ctr"/>
        <c:lblOffset val="100"/>
        <c:noMultiLvlLbl val="0"/>
      </c:catAx>
      <c:spPr>
        <a:noFill/>
        <a:ln>
          <a:noFill/>
        </a:ln>
        <a:effectLst/>
      </c:spPr>
    </c:plotArea>
    <c:plotVisOnly val="1"/>
    <c:dispBlanksAs val="gap"/>
    <c:showDLblsOverMax val="0"/>
  </c:chart>
  <c:spPr>
    <a:noFill/>
    <a:ln w="9525" cap="flat" cmpd="sng" algn="ctr">
      <a:noFill/>
      <a:prstDash val="solid"/>
      <a:round/>
    </a:ln>
    <a:effectLst/>
  </c:spPr>
  <c:txPr>
    <a:bodyPr/>
    <a:lstStyle/>
    <a:p>
      <a:pPr>
        <a:defRPr>
          <a:solidFill>
            <a:schemeClr val="tx1">
              <a:lumMod val="65000"/>
              <a:lumOff val="35000"/>
            </a:schemeClr>
          </a:solidFill>
        </a:defRPr>
      </a:pPr>
      <a:endParaRPr lang="fr-FR"/>
    </a:p>
  </c:txPr>
  <c:printSettings>
    <c:headerFooter/>
    <c:pageMargins b="0.75" l="0.7" r="0.7" t="0.75" header="0.3" footer="0.3"/>
    <c:pageSetup orientation="portrait"/>
  </c:printSettings>
</c:chartSpace>
</file>

<file path=xl/charts/colors12.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6">
  <a:schemeClr val="accent3"/>
</cs:colorStyle>
</file>

<file path=xl/charts/colors33.xml><?xml version="1.0" encoding="utf-8"?>
<cs:colorStyle xmlns:cs="http://schemas.microsoft.com/office/drawing/2012/chartStyle" xmlns:a="http://schemas.openxmlformats.org/drawingml/2006/main" meth="withinLinear" id="17">
  <a:schemeClr val="accent4"/>
</cs:colorStyle>
</file>

<file path=xl/charts/style1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trlProps/ctrlProp1.xml><?xml version="1.0" encoding="utf-8"?>
<formControlPr xmlns="http://schemas.microsoft.com/office/spreadsheetml/2009/9/main" objectType="Scroll" dx="16" fmlaLink="calculs_de_graphique!$D$13" horiz="1" max="13" min="1" page="3"/>
</file>

<file path=xl/drawings/_rels/drawing11.xml.rels>&#65279;<?xml version="1.0" encoding="utf-8"?><Relationships xmlns="http://schemas.openxmlformats.org/package/2006/relationships"><Relationship Type="http://schemas.openxmlformats.org/officeDocument/2006/relationships/chart" Target="/xl/charts/chart31.xml" Id="rId3" /><Relationship Type="http://schemas.openxmlformats.org/officeDocument/2006/relationships/chart" Target="/xl/charts/chart22.xml" Id="rId2" /><Relationship Type="http://schemas.openxmlformats.org/officeDocument/2006/relationships/chart" Target="/xl/charts/chart13.xml" Id="rId1" /><Relationship Type="http://schemas.openxmlformats.org/officeDocument/2006/relationships/chart" Target="/xl/charts/chart44.xml" Id="rId4" /></Relationships>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2286000</xdr:colOff>
          <xdr:row>20</xdr:row>
          <xdr:rowOff>85725</xdr:rowOff>
        </xdr:from>
        <xdr:to>
          <xdr:col>15</xdr:col>
          <xdr:colOff>628650</xdr:colOff>
          <xdr:row>21</xdr:row>
          <xdr:rowOff>104775</xdr:rowOff>
        </xdr:to>
        <xdr:sp macro="" textlink="">
          <xdr:nvSpPr>
            <xdr:cNvPr id="1032" name="Défilement mensuel" descr="Select to cycle the budget summary by month"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w="9525">
              <a:miter lim="800000"/>
              <a:headEnd/>
              <a:tailEnd/>
            </a:ln>
          </xdr:spPr>
        </xdr:sp>
        <xdr:clientData fPrintsWithSheet="0"/>
      </xdr:twoCellAnchor>
    </mc:Choice>
    <mc:Fallback/>
  </mc:AlternateContent>
  <xdr:twoCellAnchor editAs="oneCell">
    <xdr:from>
      <xdr:col>12</xdr:col>
      <xdr:colOff>321559</xdr:colOff>
      <xdr:row>2</xdr:row>
      <xdr:rowOff>123825</xdr:rowOff>
    </xdr:from>
    <xdr:to>
      <xdr:col>16</xdr:col>
      <xdr:colOff>95250</xdr:colOff>
      <xdr:row>14</xdr:row>
      <xdr:rowOff>79661</xdr:rowOff>
    </xdr:to>
    <xdr:graphicFrame macro="">
      <xdr:nvGraphicFramePr>
        <xdr:cNvPr id="16" name="Trésorerie mensuelle" descr="Graphique à barres présentant la trésorerie positive et négative du mois de l’année sélectionné">
          <a:extLst>
            <a:ext uri="{FF2B5EF4-FFF2-40B4-BE49-F238E27FC236}">
              <a16:creationId xmlns:a16="http://schemas.microsoft.com/office/drawing/2014/main" id="{00000000-0008-0000-01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130630</xdr:colOff>
      <xdr:row>14</xdr:row>
      <xdr:rowOff>184184</xdr:rowOff>
    </xdr:from>
    <xdr:to>
      <xdr:col>16</xdr:col>
      <xdr:colOff>0</xdr:colOff>
      <xdr:row>20</xdr:row>
      <xdr:rowOff>656</xdr:rowOff>
    </xdr:to>
    <xdr:graphicFrame macro="">
      <xdr:nvGraphicFramePr>
        <xdr:cNvPr id="3" name="Trésorerie par mois" descr="Graphique en courbes présentant la trésorerie du mois de l’année sélectionné">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9526</xdr:colOff>
      <xdr:row>2</xdr:row>
      <xdr:rowOff>133350</xdr:rowOff>
    </xdr:from>
    <xdr:to>
      <xdr:col>3</xdr:col>
      <xdr:colOff>447675</xdr:colOff>
      <xdr:row>14</xdr:row>
      <xdr:rowOff>89186</xdr:rowOff>
    </xdr:to>
    <xdr:graphicFrame macro="">
      <xdr:nvGraphicFramePr>
        <xdr:cNvPr id="15" name="Récapitulatif des revenus mensuels" descr="Graphique en anneau présentant le récapitulatif des revenus du mois de l’année sélectionné">
          <a:extLst>
            <a:ext uri="{FF2B5EF4-FFF2-40B4-BE49-F238E27FC236}">
              <a16:creationId xmlns:a16="http://schemas.microsoft.com/office/drawing/2014/main" id="{00000000-0008-0000-01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3</xdr:col>
      <xdr:colOff>482419</xdr:colOff>
      <xdr:row>3</xdr:row>
      <xdr:rowOff>28322</xdr:rowOff>
    </xdr:from>
    <xdr:to>
      <xdr:col>3</xdr:col>
      <xdr:colOff>482419</xdr:colOff>
      <xdr:row>14</xdr:row>
      <xdr:rowOff>47387</xdr:rowOff>
    </xdr:to>
    <xdr:cxnSp macro="">
      <xdr:nvCxnSpPr>
        <xdr:cNvPr id="19" name="Bordure du graphique 1" descr="Bordure du graphique">
          <a:extLst>
            <a:ext uri="{FF2B5EF4-FFF2-40B4-BE49-F238E27FC236}">
              <a16:creationId xmlns:a16="http://schemas.microsoft.com/office/drawing/2014/main" id="{00000000-0008-0000-0100-000013000000}"/>
            </a:ext>
          </a:extLst>
        </xdr:cNvPr>
        <xdr:cNvCxnSpPr/>
      </xdr:nvCxnSpPr>
      <xdr:spPr>
        <a:xfrm>
          <a:off x="4778194" y="1780922"/>
          <a:ext cx="0" cy="2524140"/>
        </a:xfrm>
        <a:prstGeom prst="line">
          <a:avLst/>
        </a:prstGeom>
        <a:ln w="12700">
          <a:solidFill>
            <a:schemeClr val="bg1">
              <a:lumMod val="8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4</xdr:col>
      <xdr:colOff>142874</xdr:colOff>
      <xdr:row>2</xdr:row>
      <xdr:rowOff>133350</xdr:rowOff>
    </xdr:from>
    <xdr:to>
      <xdr:col>11</xdr:col>
      <xdr:colOff>514730</xdr:colOff>
      <xdr:row>14</xdr:row>
      <xdr:rowOff>89186</xdr:rowOff>
    </xdr:to>
    <xdr:graphicFrame macro="">
      <xdr:nvGraphicFramePr>
        <xdr:cNvPr id="21" name="Récapitulatif des dépenses mensuelles" descr="Graphique en anneau présentant le récapitulatif des dépenses du mois de l’année sélectionné">
          <a:extLst>
            <a:ext uri="{FF2B5EF4-FFF2-40B4-BE49-F238E27FC236}">
              <a16:creationId xmlns:a16="http://schemas.microsoft.com/office/drawing/2014/main" id="{00000000-0008-0000-01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12</xdr:col>
      <xdr:colOff>82971</xdr:colOff>
      <xdr:row>3</xdr:row>
      <xdr:rowOff>28322</xdr:rowOff>
    </xdr:from>
    <xdr:to>
      <xdr:col>12</xdr:col>
      <xdr:colOff>82971</xdr:colOff>
      <xdr:row>14</xdr:row>
      <xdr:rowOff>47387</xdr:rowOff>
    </xdr:to>
    <xdr:cxnSp macro="">
      <xdr:nvCxnSpPr>
        <xdr:cNvPr id="22" name="Bordure du graphique 2" descr="Bordure du graphique">
          <a:extLst>
            <a:ext uri="{FF2B5EF4-FFF2-40B4-BE49-F238E27FC236}">
              <a16:creationId xmlns:a16="http://schemas.microsoft.com/office/drawing/2014/main" id="{00000000-0008-0000-0100-000016000000}"/>
            </a:ext>
          </a:extLst>
        </xdr:cNvPr>
        <xdr:cNvCxnSpPr/>
      </xdr:nvCxnSpPr>
      <xdr:spPr>
        <a:xfrm>
          <a:off x="9179346" y="1780922"/>
          <a:ext cx="0" cy="2524140"/>
        </a:xfrm>
        <a:prstGeom prst="line">
          <a:avLst/>
        </a:prstGeom>
        <a:ln w="12700">
          <a:solidFill>
            <a:schemeClr val="bg1">
              <a:lumMod val="8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1.xml><?xml version="1.0" encoding="utf-8"?>
<c:userShapes xmlns:c="http://schemas.openxmlformats.org/drawingml/2006/chart">
  <cdr:relSizeAnchor xmlns:cdr="http://schemas.openxmlformats.org/drawingml/2006/chartDrawing">
    <cdr:from>
      <cdr:x>0</cdr:x>
      <cdr:y>0.17913</cdr:y>
    </cdr:from>
    <cdr:to>
      <cdr:x>0.11685</cdr:x>
      <cdr:y>0.50958</cdr:y>
    </cdr:to>
    <cdr:sp macro="" textlink="">
      <cdr:nvSpPr>
        <cdr:cNvPr id="2" name="TextBox 3"/>
        <cdr:cNvSpPr txBox="1"/>
      </cdr:nvSpPr>
      <cdr:spPr>
        <a:xfrm xmlns:a="http://schemas.openxmlformats.org/drawingml/2006/main">
          <a:off x="0" y="172324"/>
          <a:ext cx="1230978" cy="317908"/>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l" rtl="0"/>
          <a:r>
            <a:rPr lang="fr" sz="1500" b="1">
              <a:solidFill>
                <a:schemeClr val="accent1">
                  <a:lumMod val="50000"/>
                </a:schemeClr>
              </a:solidFill>
              <a:latin typeface="+mj-lt"/>
            </a:rPr>
            <a:t>FLUX DE TRÉSORERIE</a:t>
          </a:r>
        </a:p>
      </cdr:txBody>
    </cdr:sp>
  </cdr:relSizeAnchor>
</c:userShapes>
</file>

<file path=xl/theme/theme11.xml><?xml version="1.0" encoding="utf-8"?>
<a:theme xmlns:a="http://schemas.openxmlformats.org/drawingml/2006/main" name="Office Theme">
  <a:themeElements>
    <a:clrScheme name="Monthly College Budget">
      <a:dk1>
        <a:sysClr val="windowText" lastClr="000000"/>
      </a:dk1>
      <a:lt1>
        <a:sysClr val="window" lastClr="FFFFFF"/>
      </a:lt1>
      <a:dk2>
        <a:srgbClr val="000000"/>
      </a:dk2>
      <a:lt2>
        <a:srgbClr val="FFFFFF"/>
      </a:lt2>
      <a:accent1>
        <a:srgbClr val="67BCD1"/>
      </a:accent1>
      <a:accent2>
        <a:srgbClr val="F09912"/>
      </a:accent2>
      <a:accent3>
        <a:srgbClr val="6ECC9E"/>
      </a:accent3>
      <a:accent4>
        <a:srgbClr val="EB4A17"/>
      </a:accent4>
      <a:accent5>
        <a:srgbClr val="9942AC"/>
      </a:accent5>
      <a:accent6>
        <a:srgbClr val="F749A2"/>
      </a:accent6>
      <a:hlink>
        <a:srgbClr val="67BCD1"/>
      </a:hlink>
      <a:folHlink>
        <a:srgbClr val="9942AC"/>
      </a:folHlink>
    </a:clrScheme>
    <a:fontScheme name="Monthly College Budget">
      <a:majorFont>
        <a:latin typeface="Cambria"/>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3.xml.rels>&#65279;<?xml version="1.0" encoding="utf-8"?><Relationships xmlns="http://schemas.openxmlformats.org/package/2006/relationships"><Relationship Type="http://schemas.openxmlformats.org/officeDocument/2006/relationships/printerSettings" Target="/xl/printerSettings/printerSettings13.bin" Id="rId1" /></Relationships>
</file>

<file path=xl/worksheets/_rels/sheet22.xml.rels>&#65279;<?xml version="1.0" encoding="utf-8"?><Relationships xmlns="http://schemas.openxmlformats.org/package/2006/relationships"><Relationship Type="http://schemas.openxmlformats.org/officeDocument/2006/relationships/vmlDrawing" Target="/xl/drawings/vmlDrawing1.vml" Id="rId3" /><Relationship Type="http://schemas.openxmlformats.org/officeDocument/2006/relationships/drawing" Target="/xl/drawings/drawing11.xml" Id="rId2" /><Relationship Type="http://schemas.openxmlformats.org/officeDocument/2006/relationships/printerSettings" Target="/xl/printerSettings/printerSettings22.bin" Id="rId1" /><Relationship Type="http://schemas.openxmlformats.org/officeDocument/2006/relationships/ctrlProp" Target="/xl/ctrlProps/ctrlProp1.xml" Id="rId4" /></Relationships>
</file>

<file path=xl/worksheets/_rels/sheet31.xml.rels>&#65279;<?xml version="1.0" encoding="utf-8"?><Relationships xmlns="http://schemas.openxmlformats.org/package/2006/relationships"><Relationship Type="http://schemas.openxmlformats.org/officeDocument/2006/relationships/printerSettings" Target="/xl/printerSettings/printerSettings31.bin" Id="rId1" /></Relationships>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D92AC-C99A-445C-BC88-1D48E9293D82}">
  <sheetPr>
    <tabColor theme="6"/>
  </sheetPr>
  <dimension ref="B1:B8"/>
  <sheetViews>
    <sheetView showGridLines="0" tabSelected="1" zoomScaleNormal="100" workbookViewId="0"/>
  </sheetViews>
  <sheetFormatPr baseColWidth="10" defaultColWidth="9.140625" defaultRowHeight="15" x14ac:dyDescent="0.3"/>
  <cols>
    <col min="1" max="1" width="2.7109375" customWidth="1"/>
    <col min="2" max="2" width="76" customWidth="1"/>
    <col min="3" max="3" width="2.7109375" customWidth="1"/>
  </cols>
  <sheetData>
    <row r="1" spans="2:2" ht="23.25" x14ac:dyDescent="0.35">
      <c r="B1" s="60" t="s">
        <v>0</v>
      </c>
    </row>
    <row r="2" spans="2:2" ht="40.5" customHeight="1" x14ac:dyDescent="0.3">
      <c r="B2" s="24" t="s">
        <v>1</v>
      </c>
    </row>
    <row r="3" spans="2:2" ht="30" customHeight="1" x14ac:dyDescent="0.3">
      <c r="B3" s="24" t="s">
        <v>2</v>
      </c>
    </row>
    <row r="4" spans="2:2" ht="40.5" customHeight="1" x14ac:dyDescent="0.3">
      <c r="B4" s="24" t="s">
        <v>3</v>
      </c>
    </row>
    <row r="5" spans="2:2" ht="40.5" customHeight="1" x14ac:dyDescent="0.3">
      <c r="B5" s="24" t="s">
        <v>4</v>
      </c>
    </row>
    <row r="6" spans="2:2" ht="30" customHeight="1" x14ac:dyDescent="0.3">
      <c r="B6" s="25" t="s">
        <v>5</v>
      </c>
    </row>
    <row r="7" spans="2:2" ht="71.25" customHeight="1" x14ac:dyDescent="0.3">
      <c r="B7" s="24" t="s">
        <v>6</v>
      </c>
    </row>
    <row r="8" spans="2:2" ht="43.5" customHeight="1" x14ac:dyDescent="0.3">
      <c r="B8" s="24" t="s">
        <v>7</v>
      </c>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pageSetUpPr fitToPage="1"/>
  </sheetPr>
  <dimension ref="A1:Q72"/>
  <sheetViews>
    <sheetView showGridLines="0" zoomScaleNormal="100" workbookViewId="0"/>
  </sheetViews>
  <sheetFormatPr baseColWidth="10" defaultColWidth="9.140625" defaultRowHeight="19.5" customHeight="1" x14ac:dyDescent="0.35"/>
  <cols>
    <col min="1" max="1" width="2.7109375" style="52" customWidth="1"/>
    <col min="2" max="2" width="59.85546875" style="4" customWidth="1"/>
    <col min="3" max="15" width="8" style="4" customWidth="1"/>
    <col min="16" max="16" width="11.140625" style="4" customWidth="1"/>
    <col min="17" max="17" width="8.42578125" style="4" customWidth="1"/>
    <col min="18" max="18" width="2.7109375" style="4" customWidth="1"/>
    <col min="19" max="16384" width="9.140625" style="4"/>
  </cols>
  <sheetData>
    <row r="1" spans="1:17" ht="61.9" customHeight="1" x14ac:dyDescent="0.65">
      <c r="A1" s="51"/>
      <c r="B1" s="34" t="s">
        <v>8</v>
      </c>
      <c r="Q1" s="4" t="str">
        <f t="array" ref="Q1:Q20">""</f>
        <v/>
      </c>
    </row>
    <row r="2" spans="1:17" ht="19.5" customHeight="1" thickBot="1" x14ac:dyDescent="0.4">
      <c r="B2" s="6"/>
      <c r="C2" s="6"/>
      <c r="D2" s="6"/>
      <c r="E2" s="6"/>
      <c r="F2" s="6"/>
      <c r="G2" s="6"/>
      <c r="H2" s="6"/>
      <c r="I2" s="6"/>
      <c r="J2" s="6"/>
      <c r="K2" s="6"/>
      <c r="L2" s="6"/>
      <c r="M2" s="6"/>
      <c r="N2" s="6"/>
      <c r="O2" s="6"/>
      <c r="P2" s="6"/>
      <c r="Q2" s="4" t="str">
        <v/>
      </c>
    </row>
    <row r="3" spans="1:17" ht="15" customHeight="1" thickTop="1" x14ac:dyDescent="0.35">
      <c r="Q3" s="4" t="str">
        <v/>
      </c>
    </row>
    <row r="4" spans="1:17" ht="19.5" customHeight="1" x14ac:dyDescent="0.35">
      <c r="B4" s="54" t="str">
        <f ca="1">calculs_de_graphique!$D$6</f>
        <v>janvier revenus :</v>
      </c>
      <c r="E4" s="57" t="str">
        <f ca="1">calculs_de_graphique!$D$7</f>
        <v>janvier dépenses :</v>
      </c>
      <c r="M4" s="58" t="str">
        <f ca="1">calculs_de_graphique!$D$8</f>
        <v>janvier flux de trésorerie :</v>
      </c>
      <c r="Q4" s="4" t="str">
        <v/>
      </c>
    </row>
    <row r="5" spans="1:17" ht="38.25" customHeight="1" x14ac:dyDescent="0.55000000000000004">
      <c r="A5" s="53"/>
      <c r="B5" s="55" t="str">
        <f ca="1">" "&amp;calculs_de_graphique!$F$6</f>
        <v xml:space="preserve"> 1 225 €</v>
      </c>
      <c r="E5" s="56" t="str">
        <f ca="1">" "&amp;calculs_de_graphique!$F$7</f>
        <v xml:space="preserve"> 1 056 €</v>
      </c>
      <c r="M5" s="59" t="str">
        <f>" "&amp;calculs_de_graphique!$F$8</f>
        <v xml:space="preserve"> 169 €</v>
      </c>
      <c r="Q5" s="4" t="str">
        <v/>
      </c>
    </row>
    <row r="6" spans="1:17" ht="19.5" customHeight="1" x14ac:dyDescent="0.35">
      <c r="B6" s="61"/>
      <c r="C6" s="61"/>
      <c r="D6" s="61"/>
      <c r="E6" s="61"/>
      <c r="F6" s="61"/>
      <c r="G6" s="61"/>
      <c r="H6" s="61"/>
      <c r="I6" s="61"/>
      <c r="J6" s="61"/>
      <c r="K6" s="61"/>
      <c r="L6" s="61"/>
      <c r="M6" s="61"/>
      <c r="N6" s="61"/>
      <c r="O6" s="61"/>
      <c r="P6" s="61"/>
      <c r="Q6" s="4" t="str">
        <v/>
      </c>
    </row>
    <row r="7" spans="1:17" ht="15" customHeight="1" x14ac:dyDescent="0.35">
      <c r="B7" s="61"/>
      <c r="C7" s="61"/>
      <c r="D7" s="61"/>
      <c r="E7" s="61"/>
      <c r="F7" s="61"/>
      <c r="G7" s="61"/>
      <c r="H7" s="61"/>
      <c r="I7" s="61"/>
      <c r="J7" s="61"/>
      <c r="K7" s="61"/>
      <c r="L7" s="61"/>
      <c r="M7" s="61"/>
      <c r="N7" s="61"/>
      <c r="O7" s="61"/>
      <c r="P7" s="61"/>
      <c r="Q7" s="4" t="str">
        <v/>
      </c>
    </row>
    <row r="8" spans="1:17" ht="15" customHeight="1" x14ac:dyDescent="0.35">
      <c r="B8" s="61"/>
      <c r="C8" s="61"/>
      <c r="D8" s="61"/>
      <c r="E8" s="61"/>
      <c r="F8" s="61"/>
      <c r="G8" s="61"/>
      <c r="H8" s="61"/>
      <c r="I8" s="61"/>
      <c r="J8" s="61"/>
      <c r="K8" s="61"/>
      <c r="L8" s="61"/>
      <c r="M8" s="61"/>
      <c r="N8" s="61"/>
      <c r="O8" s="61"/>
      <c r="P8" s="61"/>
      <c r="Q8" s="4" t="str">
        <v/>
      </c>
    </row>
    <row r="9" spans="1:17" ht="15" customHeight="1" x14ac:dyDescent="0.35">
      <c r="B9" s="61"/>
      <c r="C9" s="61"/>
      <c r="D9" s="61"/>
      <c r="E9" s="61"/>
      <c r="F9" s="61"/>
      <c r="G9" s="61"/>
      <c r="H9" s="61"/>
      <c r="I9" s="61"/>
      <c r="J9" s="61"/>
      <c r="K9" s="61"/>
      <c r="L9" s="61"/>
      <c r="M9" s="61"/>
      <c r="N9" s="61"/>
      <c r="O9" s="61"/>
      <c r="P9" s="61"/>
      <c r="Q9" s="4" t="str">
        <v/>
      </c>
    </row>
    <row r="10" spans="1:17" ht="15" customHeight="1" x14ac:dyDescent="0.35">
      <c r="B10" s="61"/>
      <c r="C10" s="61"/>
      <c r="D10" s="61"/>
      <c r="E10" s="61"/>
      <c r="F10" s="61"/>
      <c r="G10" s="61"/>
      <c r="H10" s="61"/>
      <c r="I10" s="61"/>
      <c r="J10" s="61"/>
      <c r="K10" s="61"/>
      <c r="L10" s="61"/>
      <c r="M10" s="61"/>
      <c r="N10" s="61"/>
      <c r="O10" s="61"/>
      <c r="P10" s="61"/>
      <c r="Q10" s="4" t="str">
        <v/>
      </c>
    </row>
    <row r="11" spans="1:17" ht="15" customHeight="1" x14ac:dyDescent="0.35">
      <c r="B11" s="61"/>
      <c r="C11" s="61"/>
      <c r="D11" s="61"/>
      <c r="E11" s="61"/>
      <c r="F11" s="61"/>
      <c r="G11" s="61"/>
      <c r="H11" s="61"/>
      <c r="I11" s="61"/>
      <c r="J11" s="61"/>
      <c r="K11" s="61"/>
      <c r="L11" s="61"/>
      <c r="M11" s="61"/>
      <c r="N11" s="61"/>
      <c r="O11" s="61"/>
      <c r="P11" s="61"/>
      <c r="Q11" s="4" t="str">
        <v/>
      </c>
    </row>
    <row r="12" spans="1:17" ht="15" customHeight="1" x14ac:dyDescent="0.35">
      <c r="B12" s="61"/>
      <c r="C12" s="61"/>
      <c r="D12" s="61"/>
      <c r="E12" s="61"/>
      <c r="F12" s="61"/>
      <c r="G12" s="61"/>
      <c r="H12" s="61"/>
      <c r="I12" s="61"/>
      <c r="J12" s="61"/>
      <c r="K12" s="61"/>
      <c r="L12" s="61"/>
      <c r="M12" s="61"/>
      <c r="N12" s="61"/>
      <c r="O12" s="61"/>
      <c r="P12" s="61"/>
      <c r="Q12" s="4" t="str">
        <v/>
      </c>
    </row>
    <row r="13" spans="1:17" ht="15" customHeight="1" x14ac:dyDescent="0.35">
      <c r="B13" s="61"/>
      <c r="C13" s="61"/>
      <c r="D13" s="61"/>
      <c r="E13" s="61"/>
      <c r="F13" s="61"/>
      <c r="G13" s="61"/>
      <c r="H13" s="61"/>
      <c r="I13" s="61"/>
      <c r="J13" s="61"/>
      <c r="K13" s="61"/>
      <c r="L13" s="61"/>
      <c r="M13" s="61"/>
      <c r="N13" s="61"/>
      <c r="O13" s="61"/>
      <c r="P13" s="61"/>
      <c r="Q13" s="4" t="str">
        <v/>
      </c>
    </row>
    <row r="14" spans="1:17" ht="15" customHeight="1" x14ac:dyDescent="0.35">
      <c r="B14" s="61"/>
      <c r="C14" s="61"/>
      <c r="D14" s="61"/>
      <c r="E14" s="61"/>
      <c r="F14" s="61"/>
      <c r="G14" s="61"/>
      <c r="H14" s="61"/>
      <c r="I14" s="61"/>
      <c r="J14" s="61"/>
      <c r="K14" s="61"/>
      <c r="L14" s="61"/>
      <c r="M14" s="61"/>
      <c r="N14" s="61"/>
      <c r="O14" s="61"/>
      <c r="P14" s="61"/>
      <c r="Q14" s="4" t="str">
        <v/>
      </c>
    </row>
    <row r="15" spans="1:17" ht="15" customHeight="1" x14ac:dyDescent="0.35">
      <c r="B15" s="61"/>
      <c r="C15" s="61"/>
      <c r="D15" s="61"/>
      <c r="E15" s="61"/>
      <c r="F15" s="61"/>
      <c r="G15" s="61"/>
      <c r="H15" s="61"/>
      <c r="I15" s="61"/>
      <c r="J15" s="61"/>
      <c r="K15" s="61"/>
      <c r="L15" s="61"/>
      <c r="Q15" s="4" t="str">
        <v/>
      </c>
    </row>
    <row r="16" spans="1:17" ht="15" customHeight="1" x14ac:dyDescent="0.35">
      <c r="B16" s="62"/>
      <c r="C16" s="62"/>
      <c r="D16" s="62"/>
      <c r="E16" s="62"/>
      <c r="F16" s="62"/>
      <c r="G16" s="62"/>
      <c r="H16" s="62"/>
      <c r="I16" s="62"/>
      <c r="J16" s="62"/>
      <c r="K16" s="62"/>
      <c r="L16" s="62"/>
      <c r="M16" s="62"/>
      <c r="N16" s="62"/>
      <c r="O16" s="62"/>
      <c r="P16" s="62"/>
      <c r="Q16" s="4" t="str">
        <v/>
      </c>
    </row>
    <row r="17" spans="1:17" ht="15" customHeight="1" x14ac:dyDescent="0.35">
      <c r="A17" s="53"/>
      <c r="B17" s="62"/>
      <c r="C17" s="62"/>
      <c r="D17" s="62"/>
      <c r="E17" s="62"/>
      <c r="F17" s="62"/>
      <c r="G17" s="62"/>
      <c r="H17" s="62"/>
      <c r="I17" s="62"/>
      <c r="J17" s="62"/>
      <c r="K17" s="62"/>
      <c r="L17" s="62"/>
      <c r="M17" s="62"/>
      <c r="N17" s="62"/>
      <c r="O17" s="62"/>
      <c r="P17" s="62"/>
      <c r="Q17" s="4" t="str">
        <v/>
      </c>
    </row>
    <row r="18" spans="1:17" ht="15" customHeight="1" x14ac:dyDescent="0.35">
      <c r="B18" s="62"/>
      <c r="C18" s="62"/>
      <c r="D18" s="62"/>
      <c r="E18" s="62"/>
      <c r="F18" s="62"/>
      <c r="G18" s="62"/>
      <c r="H18" s="62"/>
      <c r="I18" s="62"/>
      <c r="J18" s="62"/>
      <c r="K18" s="62"/>
      <c r="L18" s="62"/>
      <c r="M18" s="62"/>
      <c r="N18" s="62"/>
      <c r="O18" s="62"/>
      <c r="P18" s="62"/>
      <c r="Q18" s="4" t="str">
        <v/>
      </c>
    </row>
    <row r="19" spans="1:17" ht="15" customHeight="1" x14ac:dyDescent="0.35">
      <c r="B19" s="62"/>
      <c r="C19" s="62"/>
      <c r="D19" s="62"/>
      <c r="E19" s="62"/>
      <c r="F19" s="62"/>
      <c r="G19" s="62"/>
      <c r="H19" s="62"/>
      <c r="I19" s="62"/>
      <c r="J19" s="62"/>
      <c r="K19" s="62"/>
      <c r="L19" s="62"/>
      <c r="M19" s="62"/>
      <c r="N19" s="62"/>
      <c r="O19" s="62"/>
      <c r="P19" s="62"/>
      <c r="Q19" s="4" t="str">
        <v/>
      </c>
    </row>
    <row r="20" spans="1:17" ht="15" customHeight="1" x14ac:dyDescent="0.35">
      <c r="B20" s="62"/>
      <c r="C20" s="62"/>
      <c r="D20" s="62"/>
      <c r="E20" s="62"/>
      <c r="F20" s="62"/>
      <c r="G20" s="62"/>
      <c r="H20" s="62"/>
      <c r="I20" s="62"/>
      <c r="J20" s="62"/>
      <c r="K20" s="62"/>
      <c r="L20" s="62"/>
      <c r="M20" s="62"/>
      <c r="N20" s="62"/>
      <c r="O20" s="62"/>
      <c r="P20" s="62"/>
      <c r="Q20" s="4" t="str">
        <v/>
      </c>
    </row>
    <row r="21" spans="1:17" ht="15" customHeight="1" x14ac:dyDescent="0.35">
      <c r="A21" s="53"/>
      <c r="B21" s="62"/>
      <c r="C21" s="62"/>
      <c r="D21" s="62"/>
      <c r="E21" s="62"/>
      <c r="F21" s="62"/>
      <c r="G21" s="62"/>
      <c r="H21" s="62"/>
      <c r="I21" s="62"/>
      <c r="J21" s="62"/>
      <c r="K21" s="62"/>
      <c r="L21" s="62"/>
      <c r="M21" s="62"/>
      <c r="N21" s="62"/>
      <c r="O21" s="62"/>
      <c r="P21" s="62"/>
    </row>
    <row r="22" spans="1:17" ht="15" customHeight="1" x14ac:dyDescent="0.35">
      <c r="B22" s="62"/>
      <c r="C22" s="62"/>
      <c r="D22" s="62"/>
      <c r="E22" s="62"/>
      <c r="F22" s="62"/>
      <c r="G22" s="62"/>
      <c r="H22" s="62"/>
      <c r="I22" s="62"/>
      <c r="J22" s="62"/>
      <c r="K22" s="62"/>
      <c r="L22" s="62"/>
      <c r="M22" s="62"/>
      <c r="N22" s="62"/>
      <c r="O22" s="62"/>
      <c r="P22" s="62"/>
    </row>
    <row r="23" spans="1:17" ht="15" customHeight="1" thickBot="1" x14ac:dyDescent="0.4">
      <c r="B23" s="6"/>
      <c r="C23" s="6"/>
      <c r="D23" s="6"/>
      <c r="E23" s="6"/>
      <c r="F23" s="6"/>
      <c r="G23" s="6"/>
      <c r="H23" s="6"/>
      <c r="I23" s="6"/>
      <c r="J23" s="6"/>
      <c r="K23" s="6"/>
      <c r="L23" s="6"/>
      <c r="M23" s="6"/>
      <c r="N23" s="6"/>
      <c r="O23" s="6"/>
      <c r="P23" s="6"/>
    </row>
    <row r="24" spans="1:17" ht="15" customHeight="1" thickTop="1" x14ac:dyDescent="0.35"/>
    <row r="25" spans="1:17" ht="19.5" customHeight="1" x14ac:dyDescent="0.35">
      <c r="A25" s="53"/>
      <c r="B25" s="30" t="s">
        <v>35</v>
      </c>
    </row>
    <row r="26" spans="1:17" ht="19.5" customHeight="1" x14ac:dyDescent="0.35">
      <c r="A26" s="53"/>
      <c r="C26" s="27"/>
      <c r="D26" s="27"/>
      <c r="E26" s="27"/>
      <c r="F26" s="27"/>
      <c r="G26" s="27"/>
      <c r="H26" s="27"/>
      <c r="I26" s="27"/>
      <c r="J26" s="27"/>
      <c r="K26" s="27"/>
      <c r="L26" s="27"/>
      <c r="M26" s="27"/>
      <c r="N26" s="27"/>
      <c r="O26" s="27"/>
      <c r="P26" s="64" t="str">
        <f ca="1">PériodeSélectionnée</f>
        <v xml:space="preserve">JANV </v>
      </c>
    </row>
    <row r="27" spans="1:17" ht="19.5" customHeight="1" x14ac:dyDescent="0.35">
      <c r="A27" s="53"/>
      <c r="B27" s="26" t="s">
        <v>9</v>
      </c>
      <c r="C27" s="63" t="str">
        <f ca="1">PremierMois</f>
        <v xml:space="preserve">JANV </v>
      </c>
      <c r="D27" s="63" t="str">
        <f t="shared" ref="D27:N27" ca="1" si="0">MoisSuivant</f>
        <v xml:space="preserve">FÉVR </v>
      </c>
      <c r="E27" s="63" t="str">
        <f t="shared" ca="1" si="0"/>
        <v xml:space="preserve">MARS </v>
      </c>
      <c r="F27" s="63" t="str">
        <f t="shared" ca="1" si="0"/>
        <v xml:space="preserve">AVR </v>
      </c>
      <c r="G27" s="63" t="str">
        <f t="shared" ca="1" si="0"/>
        <v xml:space="preserve">MAI </v>
      </c>
      <c r="H27" s="63" t="str">
        <f t="shared" ca="1" si="0"/>
        <v xml:space="preserve">JUIN </v>
      </c>
      <c r="I27" s="63" t="str">
        <f t="shared" ca="1" si="0"/>
        <v xml:space="preserve">JUIL </v>
      </c>
      <c r="J27" s="63" t="str">
        <f t="shared" ca="1" si="0"/>
        <v xml:space="preserve">AOÛT </v>
      </c>
      <c r="K27" s="63" t="str">
        <f t="shared" ca="1" si="0"/>
        <v xml:space="preserve">SEPT </v>
      </c>
      <c r="L27" s="63" t="str">
        <f t="shared" ca="1" si="0"/>
        <v xml:space="preserve">OCT </v>
      </c>
      <c r="M27" s="63" t="str">
        <f t="shared" ca="1" si="0"/>
        <v xml:space="preserve">NOV </v>
      </c>
      <c r="N27" s="63" t="str">
        <f t="shared" ca="1" si="0"/>
        <v xml:space="preserve">DÉC </v>
      </c>
      <c r="O27" s="28" t="s">
        <v>27</v>
      </c>
      <c r="P27" s="29" t="s">
        <v>28</v>
      </c>
      <c r="Q27" s="5"/>
    </row>
    <row r="28" spans="1:17" ht="19.5" customHeight="1" thickBot="1" x14ac:dyDescent="0.4">
      <c r="A28" s="53"/>
      <c r="B28" s="10" t="s">
        <v>10</v>
      </c>
      <c r="C28" s="67">
        <f t="shared" ref="C28:N28" si="1">C37-C72</f>
        <v>169</v>
      </c>
      <c r="D28" s="67">
        <f t="shared" si="1"/>
        <v>69</v>
      </c>
      <c r="E28" s="67">
        <f t="shared" si="1"/>
        <v>192</v>
      </c>
      <c r="F28" s="67">
        <f t="shared" si="1"/>
        <v>199</v>
      </c>
      <c r="G28" s="67">
        <f t="shared" si="1"/>
        <v>204</v>
      </c>
      <c r="H28" s="67">
        <f t="shared" si="1"/>
        <v>-771</v>
      </c>
      <c r="I28" s="67">
        <f t="shared" si="1"/>
        <v>124</v>
      </c>
      <c r="J28" s="67">
        <f t="shared" si="1"/>
        <v>154</v>
      </c>
      <c r="K28" s="67">
        <f t="shared" si="1"/>
        <v>-721</v>
      </c>
      <c r="L28" s="67">
        <f t="shared" si="1"/>
        <v>109</v>
      </c>
      <c r="M28" s="67">
        <f t="shared" si="1"/>
        <v>34</v>
      </c>
      <c r="N28" s="67">
        <f t="shared" si="1"/>
        <v>-61</v>
      </c>
      <c r="O28" s="67">
        <f>SUM(C28:N28)</f>
        <v>-299</v>
      </c>
      <c r="P28" s="11">
        <f ca="1">INDEX($C28:$O28,,ColonnePériodeSélectionnée)/INDEX($C$37:$O$37,,ColonnePériodeSélectionnée)</f>
        <v>0.13795918367346938</v>
      </c>
    </row>
    <row r="29" spans="1:17" ht="19.5" customHeight="1" x14ac:dyDescent="0.35">
      <c r="B29" s="12" t="s">
        <v>11</v>
      </c>
      <c r="C29" s="68">
        <f>SUM($C$28:C$28)</f>
        <v>169</v>
      </c>
      <c r="D29" s="68">
        <f>SUM($C$28:D$28)</f>
        <v>238</v>
      </c>
      <c r="E29" s="68">
        <f>SUM($C$28:E$28)</f>
        <v>430</v>
      </c>
      <c r="F29" s="68">
        <f>SUM($C$28:F$28)</f>
        <v>629</v>
      </c>
      <c r="G29" s="68">
        <f>SUM($C$28:G$28)</f>
        <v>833</v>
      </c>
      <c r="H29" s="68">
        <f>SUM($C$28:H$28)</f>
        <v>62</v>
      </c>
      <c r="I29" s="68">
        <f>SUM($C$28:I$28)</f>
        <v>186</v>
      </c>
      <c r="J29" s="68">
        <f>SUM($C$28:J$28)</f>
        <v>340</v>
      </c>
      <c r="K29" s="68">
        <f>SUM($C$28:K$28)</f>
        <v>-381</v>
      </c>
      <c r="L29" s="68">
        <f>SUM($C$28:L$28)</f>
        <v>-272</v>
      </c>
      <c r="M29" s="68">
        <f>SUM($C$28:M$28)</f>
        <v>-238</v>
      </c>
      <c r="N29" s="68">
        <f>SUM($C$28:N$28)</f>
        <v>-299</v>
      </c>
      <c r="O29" s="12"/>
      <c r="P29" s="12"/>
    </row>
    <row r="30" spans="1:17" ht="19.5" customHeight="1" thickBot="1" x14ac:dyDescent="0.4">
      <c r="B30" s="13"/>
      <c r="C30" s="13"/>
      <c r="D30" s="13"/>
      <c r="E30" s="13"/>
      <c r="F30" s="13"/>
      <c r="G30" s="13"/>
      <c r="H30" s="13"/>
      <c r="I30" s="13"/>
      <c r="J30" s="13"/>
      <c r="K30" s="13"/>
      <c r="L30" s="13"/>
      <c r="M30" s="13"/>
      <c r="N30" s="13"/>
      <c r="O30" s="13"/>
      <c r="P30" s="13"/>
    </row>
    <row r="31" spans="1:17" ht="19.5" customHeight="1" thickTop="1" thickBot="1" x14ac:dyDescent="0.4">
      <c r="A31" s="53"/>
      <c r="B31" s="31" t="s">
        <v>12</v>
      </c>
      <c r="C31" s="65" t="str">
        <f ca="1">PremierMois</f>
        <v xml:space="preserve">JANV </v>
      </c>
      <c r="D31" s="65" t="str">
        <f t="shared" ref="D31:N31" ca="1" si="2">MoisSuivant</f>
        <v xml:space="preserve">FÉVR </v>
      </c>
      <c r="E31" s="65" t="str">
        <f t="shared" ca="1" si="2"/>
        <v xml:space="preserve">MARS </v>
      </c>
      <c r="F31" s="65" t="str">
        <f t="shared" ca="1" si="2"/>
        <v xml:space="preserve">AVR </v>
      </c>
      <c r="G31" s="65" t="str">
        <f t="shared" ca="1" si="2"/>
        <v xml:space="preserve">MAI </v>
      </c>
      <c r="H31" s="65" t="str">
        <f t="shared" ca="1" si="2"/>
        <v xml:space="preserve">JUIN </v>
      </c>
      <c r="I31" s="65" t="str">
        <f t="shared" ca="1" si="2"/>
        <v xml:space="preserve">JUIL </v>
      </c>
      <c r="J31" s="65" t="str">
        <f t="shared" ca="1" si="2"/>
        <v xml:space="preserve">AOÛT </v>
      </c>
      <c r="K31" s="65" t="str">
        <f t="shared" ca="1" si="2"/>
        <v xml:space="preserve">SEPT </v>
      </c>
      <c r="L31" s="65" t="str">
        <f t="shared" ca="1" si="2"/>
        <v xml:space="preserve">OCT </v>
      </c>
      <c r="M31" s="65" t="str">
        <f t="shared" ca="1" si="2"/>
        <v xml:space="preserve">NOV </v>
      </c>
      <c r="N31" s="65" t="str">
        <f t="shared" ca="1" si="2"/>
        <v xml:space="preserve">DÉC </v>
      </c>
      <c r="O31" s="32" t="s">
        <v>27</v>
      </c>
      <c r="P31" s="33" t="s">
        <v>28</v>
      </c>
      <c r="Q31" s="5"/>
    </row>
    <row r="32" spans="1:17" ht="19.5" customHeight="1" thickTop="1" x14ac:dyDescent="0.35">
      <c r="B32" s="14" t="s">
        <v>13</v>
      </c>
      <c r="C32" s="15">
        <v>0</v>
      </c>
      <c r="D32" s="15">
        <v>0</v>
      </c>
      <c r="E32" s="15">
        <v>750</v>
      </c>
      <c r="F32" s="15">
        <v>750</v>
      </c>
      <c r="G32" s="15">
        <v>750</v>
      </c>
      <c r="H32" s="15">
        <v>750</v>
      </c>
      <c r="I32" s="15">
        <v>750</v>
      </c>
      <c r="J32" s="15">
        <v>750</v>
      </c>
      <c r="K32" s="15">
        <v>750</v>
      </c>
      <c r="L32" s="15">
        <v>750</v>
      </c>
      <c r="M32" s="15">
        <v>750</v>
      </c>
      <c r="N32" s="15">
        <v>750</v>
      </c>
      <c r="O32" s="70">
        <f t="shared" ref="O32:O37" si="3">SUM(C32:N32)</f>
        <v>7500</v>
      </c>
      <c r="P32" s="47">
        <f t="shared" ref="P32:P37" ca="1" si="4">INDEX($C32:$O32,,ColonnePériodeSélectionnée)/INDEX($C$37:$O$37,,ColonnePériodeSélectionnée)</f>
        <v>0</v>
      </c>
    </row>
    <row r="33" spans="1:17" ht="19.5" customHeight="1" x14ac:dyDescent="0.35">
      <c r="B33" s="16" t="s">
        <v>14</v>
      </c>
      <c r="C33" s="17">
        <v>450</v>
      </c>
      <c r="D33" s="17">
        <v>450</v>
      </c>
      <c r="E33" s="17">
        <v>450</v>
      </c>
      <c r="F33" s="17">
        <v>450</v>
      </c>
      <c r="G33" s="17">
        <v>450</v>
      </c>
      <c r="H33" s="17">
        <v>450</v>
      </c>
      <c r="I33" s="17">
        <v>450</v>
      </c>
      <c r="J33" s="17">
        <v>450</v>
      </c>
      <c r="K33" s="17">
        <v>550</v>
      </c>
      <c r="L33" s="17">
        <v>350</v>
      </c>
      <c r="M33" s="17">
        <v>350</v>
      </c>
      <c r="N33" s="17">
        <v>350</v>
      </c>
      <c r="O33" s="71">
        <f t="shared" si="3"/>
        <v>5200</v>
      </c>
      <c r="P33" s="48">
        <f t="shared" ca="1" si="4"/>
        <v>0.36734693877551022</v>
      </c>
    </row>
    <row r="34" spans="1:17" ht="19.5" customHeight="1" x14ac:dyDescent="0.35">
      <c r="B34" s="16" t="s">
        <v>15</v>
      </c>
      <c r="C34" s="17">
        <v>200</v>
      </c>
      <c r="D34" s="17">
        <v>200</v>
      </c>
      <c r="E34" s="17">
        <v>1000</v>
      </c>
      <c r="F34" s="17">
        <v>350</v>
      </c>
      <c r="G34" s="17">
        <v>350</v>
      </c>
      <c r="H34" s="17">
        <v>350</v>
      </c>
      <c r="I34" s="17">
        <v>350</v>
      </c>
      <c r="J34" s="17">
        <v>350</v>
      </c>
      <c r="K34" s="17">
        <v>350</v>
      </c>
      <c r="L34" s="17">
        <v>350</v>
      </c>
      <c r="M34" s="17">
        <v>350</v>
      </c>
      <c r="N34" s="17">
        <v>350</v>
      </c>
      <c r="O34" s="71">
        <f t="shared" si="3"/>
        <v>4550</v>
      </c>
      <c r="P34" s="48">
        <f t="shared" ca="1" si="4"/>
        <v>0.16326530612244897</v>
      </c>
    </row>
    <row r="35" spans="1:17" ht="19.5" customHeight="1" x14ac:dyDescent="0.35">
      <c r="B35" s="16" t="s">
        <v>16</v>
      </c>
      <c r="C35" s="17">
        <v>500</v>
      </c>
      <c r="D35" s="17">
        <v>350</v>
      </c>
      <c r="E35" s="17">
        <v>150</v>
      </c>
      <c r="F35" s="17">
        <v>0</v>
      </c>
      <c r="G35" s="17">
        <v>0</v>
      </c>
      <c r="H35" s="17">
        <v>0</v>
      </c>
      <c r="I35" s="17">
        <v>0</v>
      </c>
      <c r="J35" s="17">
        <v>0</v>
      </c>
      <c r="K35" s="17">
        <v>0</v>
      </c>
      <c r="L35" s="17">
        <v>0</v>
      </c>
      <c r="M35" s="17">
        <v>0</v>
      </c>
      <c r="N35" s="17">
        <v>0</v>
      </c>
      <c r="O35" s="71">
        <f t="shared" si="3"/>
        <v>1000</v>
      </c>
      <c r="P35" s="48">
        <f t="shared" ca="1" si="4"/>
        <v>0.40816326530612246</v>
      </c>
    </row>
    <row r="36" spans="1:17" ht="19.5" customHeight="1" x14ac:dyDescent="0.35">
      <c r="B36" s="18" t="s">
        <v>17</v>
      </c>
      <c r="C36" s="19">
        <v>75</v>
      </c>
      <c r="D36" s="19">
        <v>75</v>
      </c>
      <c r="E36" s="19">
        <v>75</v>
      </c>
      <c r="F36" s="19">
        <v>75</v>
      </c>
      <c r="G36" s="19">
        <v>75</v>
      </c>
      <c r="H36" s="19">
        <v>75</v>
      </c>
      <c r="I36" s="19">
        <v>75</v>
      </c>
      <c r="J36" s="19">
        <v>75</v>
      </c>
      <c r="K36" s="19">
        <v>75</v>
      </c>
      <c r="L36" s="19">
        <v>75</v>
      </c>
      <c r="M36" s="19">
        <v>75</v>
      </c>
      <c r="N36" s="19">
        <v>75</v>
      </c>
      <c r="O36" s="72">
        <f t="shared" si="3"/>
        <v>900</v>
      </c>
      <c r="P36" s="49">
        <f t="shared" ca="1" si="4"/>
        <v>6.1224489795918366E-2</v>
      </c>
    </row>
    <row r="37" spans="1:17" ht="19.5" customHeight="1" x14ac:dyDescent="0.35">
      <c r="B37" s="35" t="s">
        <v>18</v>
      </c>
      <c r="C37" s="69">
        <f t="shared" ref="C37:N37" si="5">SUM(C32:C36)</f>
        <v>1225</v>
      </c>
      <c r="D37" s="69">
        <f t="shared" si="5"/>
        <v>1075</v>
      </c>
      <c r="E37" s="69">
        <f t="shared" si="5"/>
        <v>2425</v>
      </c>
      <c r="F37" s="69">
        <f t="shared" si="5"/>
        <v>1625</v>
      </c>
      <c r="G37" s="69">
        <f t="shared" si="5"/>
        <v>1625</v>
      </c>
      <c r="H37" s="69">
        <f t="shared" si="5"/>
        <v>1625</v>
      </c>
      <c r="I37" s="69">
        <f t="shared" si="5"/>
        <v>1625</v>
      </c>
      <c r="J37" s="69">
        <f t="shared" si="5"/>
        <v>1625</v>
      </c>
      <c r="K37" s="69">
        <f t="shared" si="5"/>
        <v>1725</v>
      </c>
      <c r="L37" s="69">
        <f t="shared" si="5"/>
        <v>1525</v>
      </c>
      <c r="M37" s="69">
        <f t="shared" si="5"/>
        <v>1525</v>
      </c>
      <c r="N37" s="69">
        <f t="shared" si="5"/>
        <v>1525</v>
      </c>
      <c r="O37" s="69">
        <f t="shared" si="3"/>
        <v>19150</v>
      </c>
      <c r="P37" s="36">
        <f t="shared" ca="1" si="4"/>
        <v>1</v>
      </c>
    </row>
    <row r="38" spans="1:17" ht="19.5" customHeight="1" thickBot="1" x14ac:dyDescent="0.4">
      <c r="B38" s="13"/>
      <c r="C38" s="13"/>
      <c r="D38" s="13"/>
      <c r="E38" s="13"/>
      <c r="F38" s="13"/>
      <c r="G38" s="13"/>
      <c r="H38" s="13"/>
      <c r="I38" s="13"/>
      <c r="J38" s="13"/>
      <c r="K38" s="13"/>
      <c r="L38" s="13"/>
      <c r="M38" s="13"/>
      <c r="N38" s="13"/>
      <c r="O38" s="13"/>
      <c r="P38" s="13"/>
    </row>
    <row r="39" spans="1:17" ht="19.5" customHeight="1" thickTop="1" x14ac:dyDescent="0.35">
      <c r="B39" s="42" t="s">
        <v>19</v>
      </c>
      <c r="C39" s="66" t="str">
        <f ca="1">PremierMois</f>
        <v xml:space="preserve">JANV </v>
      </c>
      <c r="D39" s="66" t="str">
        <f t="shared" ref="D39:N39" ca="1" si="6">MoisSuivant</f>
        <v xml:space="preserve">FÉVR </v>
      </c>
      <c r="E39" s="66" t="str">
        <f t="shared" ca="1" si="6"/>
        <v xml:space="preserve">MARS </v>
      </c>
      <c r="F39" s="66" t="str">
        <f t="shared" ca="1" si="6"/>
        <v xml:space="preserve">AVR </v>
      </c>
      <c r="G39" s="66" t="str">
        <f t="shared" ca="1" si="6"/>
        <v xml:space="preserve">MAI </v>
      </c>
      <c r="H39" s="66" t="str">
        <f t="shared" ca="1" si="6"/>
        <v xml:space="preserve">JUIN </v>
      </c>
      <c r="I39" s="66" t="str">
        <f t="shared" ca="1" si="6"/>
        <v xml:space="preserve">JUIL </v>
      </c>
      <c r="J39" s="66" t="str">
        <f t="shared" ca="1" si="6"/>
        <v xml:space="preserve">AOÛT </v>
      </c>
      <c r="K39" s="66" t="str">
        <f t="shared" ca="1" si="6"/>
        <v xml:space="preserve">SEPT </v>
      </c>
      <c r="L39" s="66" t="str">
        <f t="shared" ca="1" si="6"/>
        <v xml:space="preserve">OCT </v>
      </c>
      <c r="M39" s="66" t="str">
        <f t="shared" ca="1" si="6"/>
        <v xml:space="preserve">NOV </v>
      </c>
      <c r="N39" s="66" t="str">
        <f t="shared" ca="1" si="6"/>
        <v xml:space="preserve">DÉC </v>
      </c>
      <c r="O39" s="43" t="s">
        <v>27</v>
      </c>
      <c r="P39" s="44" t="s">
        <v>28</v>
      </c>
      <c r="Q39" s="5"/>
    </row>
    <row r="40" spans="1:17" ht="19.5" customHeight="1" x14ac:dyDescent="0.35">
      <c r="A40" s="53"/>
      <c r="B40" s="37" t="s">
        <v>20</v>
      </c>
      <c r="C40" s="73">
        <f t="shared" ref="C40:N40" si="7">SUM(C41:C43)</f>
        <v>565</v>
      </c>
      <c r="D40" s="73">
        <f t="shared" si="7"/>
        <v>565</v>
      </c>
      <c r="E40" s="73">
        <f t="shared" si="7"/>
        <v>565</v>
      </c>
      <c r="F40" s="73">
        <f t="shared" si="7"/>
        <v>565</v>
      </c>
      <c r="G40" s="73">
        <f t="shared" si="7"/>
        <v>565</v>
      </c>
      <c r="H40" s="73">
        <f t="shared" si="7"/>
        <v>565</v>
      </c>
      <c r="I40" s="73">
        <f t="shared" si="7"/>
        <v>565</v>
      </c>
      <c r="J40" s="73">
        <f t="shared" si="7"/>
        <v>565</v>
      </c>
      <c r="K40" s="73">
        <f t="shared" si="7"/>
        <v>565</v>
      </c>
      <c r="L40" s="73">
        <f t="shared" si="7"/>
        <v>565</v>
      </c>
      <c r="M40" s="73">
        <f t="shared" si="7"/>
        <v>565</v>
      </c>
      <c r="N40" s="73">
        <f t="shared" si="7"/>
        <v>565</v>
      </c>
      <c r="O40" s="74">
        <f>SUM(C40:N40)</f>
        <v>6780</v>
      </c>
      <c r="P40" s="50">
        <f ca="1">INDEX($C40:$O40,,ColonnePériodeSélectionnée)/INDEX($C$72:$O$72,,ColonnePériodeSélectionnée)</f>
        <v>0.53503787878787878</v>
      </c>
    </row>
    <row r="41" spans="1:17" ht="19.5" customHeight="1" x14ac:dyDescent="0.35">
      <c r="B41" s="20"/>
      <c r="C41" s="21">
        <v>315</v>
      </c>
      <c r="D41" s="21">
        <v>315</v>
      </c>
      <c r="E41" s="21">
        <v>315</v>
      </c>
      <c r="F41" s="21">
        <v>315</v>
      </c>
      <c r="G41" s="21">
        <v>315</v>
      </c>
      <c r="H41" s="21">
        <v>315</v>
      </c>
      <c r="I41" s="21">
        <v>315</v>
      </c>
      <c r="J41" s="21">
        <v>315</v>
      </c>
      <c r="K41" s="21">
        <v>315</v>
      </c>
      <c r="L41" s="21">
        <v>315</v>
      </c>
      <c r="M41" s="21">
        <v>315</v>
      </c>
      <c r="N41" s="21">
        <v>315</v>
      </c>
      <c r="O41" s="75">
        <f>SUM(C41:N41)</f>
        <v>3780</v>
      </c>
      <c r="P41" s="48">
        <f ca="1">INDEX($C41:$O41,,ColonnePériodeSélectionnée)/INDEX($C$72:$O$72,,ColonnePériodeSélectionnée)</f>
        <v>0.29829545454545453</v>
      </c>
    </row>
    <row r="42" spans="1:17" ht="19.5" customHeight="1" x14ac:dyDescent="0.35">
      <c r="B42" s="20"/>
      <c r="C42" s="22">
        <v>200</v>
      </c>
      <c r="D42" s="22">
        <v>200</v>
      </c>
      <c r="E42" s="22">
        <v>200</v>
      </c>
      <c r="F42" s="22">
        <v>200</v>
      </c>
      <c r="G42" s="22">
        <v>200</v>
      </c>
      <c r="H42" s="22">
        <v>200</v>
      </c>
      <c r="I42" s="22">
        <v>200</v>
      </c>
      <c r="J42" s="22">
        <v>200</v>
      </c>
      <c r="K42" s="22">
        <v>200</v>
      </c>
      <c r="L42" s="22">
        <v>200</v>
      </c>
      <c r="M42" s="22">
        <v>200</v>
      </c>
      <c r="N42" s="22">
        <v>200</v>
      </c>
      <c r="O42" s="75">
        <f>SUM(C42:N42)</f>
        <v>2400</v>
      </c>
      <c r="P42" s="48">
        <f ca="1">INDEX($C42:$O42,,ColonnePériodeSélectionnée)/INDEX($C$72:$O$72,,ColonnePériodeSélectionnée)</f>
        <v>0.18939393939393939</v>
      </c>
    </row>
    <row r="43" spans="1:17" ht="19.5" customHeight="1" x14ac:dyDescent="0.35">
      <c r="B43" s="20"/>
      <c r="C43" s="23">
        <v>50</v>
      </c>
      <c r="D43" s="23">
        <v>50</v>
      </c>
      <c r="E43" s="23">
        <v>50</v>
      </c>
      <c r="F43" s="23">
        <v>50</v>
      </c>
      <c r="G43" s="23">
        <v>50</v>
      </c>
      <c r="H43" s="23">
        <v>50</v>
      </c>
      <c r="I43" s="23">
        <v>50</v>
      </c>
      <c r="J43" s="23">
        <v>50</v>
      </c>
      <c r="K43" s="23">
        <v>50</v>
      </c>
      <c r="L43" s="23">
        <v>50</v>
      </c>
      <c r="M43" s="23">
        <v>50</v>
      </c>
      <c r="N43" s="23">
        <v>50</v>
      </c>
      <c r="O43" s="76">
        <f>SUM(C43:N43)</f>
        <v>600</v>
      </c>
      <c r="P43" s="49">
        <f ca="1">INDEX($C43:$O43,,ColonnePériodeSélectionnée)/INDEX($C$72:$O$72,,ColonnePériodeSélectionnée)</f>
        <v>4.7348484848484848E-2</v>
      </c>
    </row>
    <row r="44" spans="1:17" ht="19.5" customHeight="1" x14ac:dyDescent="0.35">
      <c r="B44" s="39"/>
      <c r="C44" s="40"/>
      <c r="D44" s="40"/>
      <c r="E44" s="40"/>
      <c r="F44" s="40"/>
      <c r="G44" s="40"/>
      <c r="H44" s="40"/>
      <c r="I44" s="40"/>
      <c r="J44" s="40"/>
      <c r="K44" s="40"/>
      <c r="L44" s="40"/>
      <c r="M44" s="40"/>
      <c r="N44" s="40"/>
      <c r="O44" s="40"/>
      <c r="P44" s="41"/>
    </row>
    <row r="45" spans="1:17" ht="19.5" customHeight="1" x14ac:dyDescent="0.35">
      <c r="B45" s="37" t="s">
        <v>21</v>
      </c>
      <c r="C45" s="73">
        <f t="shared" ref="C45:N45" si="8">SUM(C46:C47)</f>
        <v>0</v>
      </c>
      <c r="D45" s="73">
        <f t="shared" si="8"/>
        <v>0</v>
      </c>
      <c r="E45" s="73">
        <f t="shared" si="8"/>
        <v>750</v>
      </c>
      <c r="F45" s="73">
        <f t="shared" si="8"/>
        <v>0</v>
      </c>
      <c r="G45" s="73">
        <f t="shared" si="8"/>
        <v>0</v>
      </c>
      <c r="H45" s="73">
        <f t="shared" si="8"/>
        <v>650</v>
      </c>
      <c r="I45" s="73">
        <f t="shared" si="8"/>
        <v>0</v>
      </c>
      <c r="J45" s="73">
        <f t="shared" si="8"/>
        <v>0</v>
      </c>
      <c r="K45" s="73">
        <f t="shared" si="8"/>
        <v>650</v>
      </c>
      <c r="L45" s="73">
        <f t="shared" si="8"/>
        <v>0</v>
      </c>
      <c r="M45" s="73">
        <f t="shared" si="8"/>
        <v>0</v>
      </c>
      <c r="N45" s="73">
        <f t="shared" si="8"/>
        <v>0</v>
      </c>
      <c r="O45" s="74">
        <f>SUM(C45:N45)</f>
        <v>2050</v>
      </c>
      <c r="P45" s="50">
        <f ca="1">INDEX($C45:$O45,,ColonnePériodeSélectionnée)/INDEX($C$72:$O$72,,ColonnePériodeSélectionnée)</f>
        <v>0</v>
      </c>
    </row>
    <row r="46" spans="1:17" ht="19.5" customHeight="1" x14ac:dyDescent="0.35">
      <c r="B46" s="20"/>
      <c r="C46" s="17">
        <v>0</v>
      </c>
      <c r="D46" s="17">
        <v>0</v>
      </c>
      <c r="E46" s="17">
        <v>500</v>
      </c>
      <c r="F46" s="17">
        <v>0</v>
      </c>
      <c r="G46" s="17">
        <v>0</v>
      </c>
      <c r="H46" s="17">
        <v>500</v>
      </c>
      <c r="I46" s="17">
        <v>0</v>
      </c>
      <c r="J46" s="17">
        <v>0</v>
      </c>
      <c r="K46" s="17">
        <v>500</v>
      </c>
      <c r="L46" s="17">
        <v>0</v>
      </c>
      <c r="M46" s="17">
        <v>0</v>
      </c>
      <c r="N46" s="17">
        <v>0</v>
      </c>
      <c r="O46" s="75">
        <f>SUM(C46:N46)</f>
        <v>1500</v>
      </c>
      <c r="P46" s="48">
        <f ca="1">INDEX($C46:$O46,,ColonnePériodeSélectionnée)/INDEX($C$72:$O$72,,ColonnePériodeSélectionnée)</f>
        <v>0</v>
      </c>
    </row>
    <row r="47" spans="1:17" ht="19.5" customHeight="1" x14ac:dyDescent="0.35">
      <c r="B47" s="20"/>
      <c r="C47" s="19">
        <v>0</v>
      </c>
      <c r="D47" s="19">
        <v>0</v>
      </c>
      <c r="E47" s="19">
        <v>250</v>
      </c>
      <c r="F47" s="19">
        <v>0</v>
      </c>
      <c r="G47" s="19">
        <v>0</v>
      </c>
      <c r="H47" s="19">
        <v>150</v>
      </c>
      <c r="I47" s="19">
        <v>0</v>
      </c>
      <c r="J47" s="19">
        <v>0</v>
      </c>
      <c r="K47" s="19">
        <v>150</v>
      </c>
      <c r="L47" s="19">
        <v>0</v>
      </c>
      <c r="M47" s="19">
        <v>0</v>
      </c>
      <c r="N47" s="19">
        <v>0</v>
      </c>
      <c r="O47" s="76">
        <f>SUM(C47:N47)</f>
        <v>550</v>
      </c>
      <c r="P47" s="49">
        <f ca="1">INDEX($C47:$O47,,ColonnePériodeSélectionnée)/INDEX($C$72:$O$72,,ColonnePériodeSélectionnée)</f>
        <v>0</v>
      </c>
    </row>
    <row r="48" spans="1:17" ht="19.5" customHeight="1" x14ac:dyDescent="0.35">
      <c r="B48" s="39"/>
      <c r="C48" s="40"/>
      <c r="D48" s="40"/>
      <c r="E48" s="40"/>
      <c r="F48" s="40"/>
      <c r="G48" s="40"/>
      <c r="H48" s="40"/>
      <c r="I48" s="40"/>
      <c r="J48" s="40"/>
      <c r="K48" s="40"/>
      <c r="L48" s="40"/>
      <c r="M48" s="40"/>
      <c r="N48" s="40"/>
      <c r="O48" s="40"/>
      <c r="P48" s="41"/>
    </row>
    <row r="49" spans="2:16" ht="19.5" customHeight="1" x14ac:dyDescent="0.35">
      <c r="B49" s="37" t="s">
        <v>22</v>
      </c>
      <c r="C49" s="38">
        <f t="shared" ref="C49:N49" si="9">SUM(C50:C51)</f>
        <v>0</v>
      </c>
      <c r="D49" s="38">
        <f t="shared" si="9"/>
        <v>0</v>
      </c>
      <c r="E49" s="38">
        <f t="shared" si="9"/>
        <v>325</v>
      </c>
      <c r="F49" s="38">
        <f t="shared" si="9"/>
        <v>20</v>
      </c>
      <c r="G49" s="38">
        <f t="shared" si="9"/>
        <v>20</v>
      </c>
      <c r="H49" s="38">
        <f t="shared" si="9"/>
        <v>325</v>
      </c>
      <c r="I49" s="38">
        <f t="shared" si="9"/>
        <v>10</v>
      </c>
      <c r="J49" s="38">
        <f t="shared" si="9"/>
        <v>10</v>
      </c>
      <c r="K49" s="38">
        <f t="shared" si="9"/>
        <v>400</v>
      </c>
      <c r="L49" s="38">
        <f t="shared" si="9"/>
        <v>15</v>
      </c>
      <c r="M49" s="38">
        <f t="shared" si="9"/>
        <v>15</v>
      </c>
      <c r="N49" s="38">
        <f t="shared" si="9"/>
        <v>15</v>
      </c>
      <c r="O49" s="74">
        <f>SUM(C49:N49)</f>
        <v>1155</v>
      </c>
      <c r="P49" s="50">
        <f ca="1">INDEX($C49:$O49,,ColonnePériodeSélectionnée)/INDEX($C$72:$O$72,,ColonnePériodeSélectionnée)</f>
        <v>0</v>
      </c>
    </row>
    <row r="50" spans="2:16" ht="19.5" customHeight="1" x14ac:dyDescent="0.35">
      <c r="B50" s="14"/>
      <c r="C50" s="17">
        <v>0</v>
      </c>
      <c r="D50" s="17">
        <v>0</v>
      </c>
      <c r="E50" s="17">
        <v>225</v>
      </c>
      <c r="F50" s="17">
        <v>0</v>
      </c>
      <c r="G50" s="17">
        <v>0</v>
      </c>
      <c r="H50" s="17">
        <v>275</v>
      </c>
      <c r="I50" s="17">
        <v>0</v>
      </c>
      <c r="J50" s="17">
        <v>0</v>
      </c>
      <c r="K50" s="17">
        <v>325</v>
      </c>
      <c r="L50" s="17">
        <v>0</v>
      </c>
      <c r="M50" s="17">
        <v>0</v>
      </c>
      <c r="N50" s="17">
        <v>0</v>
      </c>
      <c r="O50" s="75">
        <f>SUM(C50:N50)</f>
        <v>825</v>
      </c>
      <c r="P50" s="48">
        <f ca="1">INDEX($C50:$O50,,ColonnePériodeSélectionnée)/INDEX($C$72:$O$72,,ColonnePériodeSélectionnée)</f>
        <v>0</v>
      </c>
    </row>
    <row r="51" spans="2:16" ht="19.5" customHeight="1" x14ac:dyDescent="0.35">
      <c r="B51" s="14"/>
      <c r="C51" s="19">
        <v>0</v>
      </c>
      <c r="D51" s="19">
        <v>0</v>
      </c>
      <c r="E51" s="19">
        <v>100</v>
      </c>
      <c r="F51" s="19">
        <v>20</v>
      </c>
      <c r="G51" s="19">
        <v>20</v>
      </c>
      <c r="H51" s="19">
        <v>50</v>
      </c>
      <c r="I51" s="19">
        <v>10</v>
      </c>
      <c r="J51" s="19">
        <v>10</v>
      </c>
      <c r="K51" s="19">
        <v>75</v>
      </c>
      <c r="L51" s="19">
        <v>15</v>
      </c>
      <c r="M51" s="19">
        <v>15</v>
      </c>
      <c r="N51" s="19">
        <v>15</v>
      </c>
      <c r="O51" s="76">
        <f>SUM(C51:N51)</f>
        <v>330</v>
      </c>
      <c r="P51" s="49">
        <f ca="1">INDEX($C51:$O51,,ColonnePériodeSélectionnée)/INDEX($C$72:$O$72,,ColonnePériodeSélectionnée)</f>
        <v>0</v>
      </c>
    </row>
    <row r="52" spans="2:16" ht="19.5" customHeight="1" x14ac:dyDescent="0.35">
      <c r="B52" s="39"/>
      <c r="C52" s="40"/>
      <c r="D52" s="40"/>
      <c r="E52" s="40"/>
      <c r="F52" s="40"/>
      <c r="G52" s="40"/>
      <c r="H52" s="40"/>
      <c r="I52" s="40"/>
      <c r="J52" s="40"/>
      <c r="K52" s="40"/>
      <c r="L52" s="40"/>
      <c r="M52" s="40"/>
      <c r="N52" s="40"/>
      <c r="O52" s="40"/>
      <c r="P52" s="41"/>
    </row>
    <row r="53" spans="2:16" ht="19.5" customHeight="1" x14ac:dyDescent="0.35">
      <c r="B53" s="37" t="s">
        <v>23</v>
      </c>
      <c r="C53" s="73">
        <f t="shared" ref="C53:N53" si="10">SUM(C54:C57)</f>
        <v>224</v>
      </c>
      <c r="D53" s="73">
        <f t="shared" si="10"/>
        <v>174</v>
      </c>
      <c r="E53" s="73">
        <f t="shared" si="10"/>
        <v>174</v>
      </c>
      <c r="F53" s="73">
        <f t="shared" si="10"/>
        <v>219</v>
      </c>
      <c r="G53" s="73">
        <f t="shared" si="10"/>
        <v>174</v>
      </c>
      <c r="H53" s="73">
        <f t="shared" si="10"/>
        <v>174</v>
      </c>
      <c r="I53" s="73">
        <f t="shared" si="10"/>
        <v>274</v>
      </c>
      <c r="J53" s="73">
        <f t="shared" si="10"/>
        <v>219</v>
      </c>
      <c r="K53" s="73">
        <f t="shared" si="10"/>
        <v>174</v>
      </c>
      <c r="L53" s="73">
        <f t="shared" si="10"/>
        <v>174</v>
      </c>
      <c r="M53" s="73">
        <f t="shared" si="10"/>
        <v>224</v>
      </c>
      <c r="N53" s="73">
        <f t="shared" si="10"/>
        <v>269</v>
      </c>
      <c r="O53" s="74">
        <f>SUM(C53:N53)</f>
        <v>2473</v>
      </c>
      <c r="P53" s="50">
        <f ca="1">INDEX($C53:$O53,,ColonnePériodeSélectionnée)/INDEX($C$72:$O$72,,ColonnePériodeSélectionnée)</f>
        <v>0.21212121212121213</v>
      </c>
    </row>
    <row r="54" spans="2:16" ht="19.5" customHeight="1" x14ac:dyDescent="0.35">
      <c r="B54" s="20"/>
      <c r="C54" s="17">
        <v>30</v>
      </c>
      <c r="D54" s="17">
        <v>30</v>
      </c>
      <c r="E54" s="17">
        <v>30</v>
      </c>
      <c r="F54" s="17">
        <v>75</v>
      </c>
      <c r="G54" s="17">
        <v>30</v>
      </c>
      <c r="H54" s="17">
        <v>30</v>
      </c>
      <c r="I54" s="17">
        <v>30</v>
      </c>
      <c r="J54" s="17">
        <v>75</v>
      </c>
      <c r="K54" s="17">
        <v>30</v>
      </c>
      <c r="L54" s="17">
        <v>30</v>
      </c>
      <c r="M54" s="17">
        <v>30</v>
      </c>
      <c r="N54" s="17">
        <v>75</v>
      </c>
      <c r="O54" s="75">
        <f>SUM(C54:N54)</f>
        <v>495</v>
      </c>
      <c r="P54" s="48">
        <f ca="1">INDEX($C54:$O54,,ColonnePériodeSélectionnée)/INDEX($C$72:$O$72,,ColonnePériodeSélectionnée)</f>
        <v>2.8409090909090908E-2</v>
      </c>
    </row>
    <row r="55" spans="2:16" ht="19.5" customHeight="1" x14ac:dyDescent="0.35">
      <c r="B55" s="20"/>
      <c r="C55" s="17">
        <v>129</v>
      </c>
      <c r="D55" s="17">
        <v>129</v>
      </c>
      <c r="E55" s="17">
        <v>129</v>
      </c>
      <c r="F55" s="17">
        <v>129</v>
      </c>
      <c r="G55" s="17">
        <v>129</v>
      </c>
      <c r="H55" s="17">
        <v>129</v>
      </c>
      <c r="I55" s="17">
        <v>129</v>
      </c>
      <c r="J55" s="17">
        <v>129</v>
      </c>
      <c r="K55" s="17">
        <v>129</v>
      </c>
      <c r="L55" s="17">
        <v>129</v>
      </c>
      <c r="M55" s="17">
        <v>129</v>
      </c>
      <c r="N55" s="17">
        <v>129</v>
      </c>
      <c r="O55" s="75">
        <f>SUM(C55:N55)</f>
        <v>1548</v>
      </c>
      <c r="P55" s="48">
        <f ca="1">INDEX($C55:$O55,,ColonnePériodeSélectionnée)/INDEX($C$72:$O$72,,ColonnePériodeSélectionnée)</f>
        <v>0.12215909090909091</v>
      </c>
    </row>
    <row r="56" spans="2:16" ht="19.5" customHeight="1" x14ac:dyDescent="0.35">
      <c r="B56" s="20"/>
      <c r="C56" s="17">
        <v>15</v>
      </c>
      <c r="D56" s="17">
        <v>15</v>
      </c>
      <c r="E56" s="17">
        <v>15</v>
      </c>
      <c r="F56" s="17">
        <v>15</v>
      </c>
      <c r="G56" s="17">
        <v>15</v>
      </c>
      <c r="H56" s="17">
        <v>15</v>
      </c>
      <c r="I56" s="17">
        <v>15</v>
      </c>
      <c r="J56" s="17">
        <v>15</v>
      </c>
      <c r="K56" s="17">
        <v>15</v>
      </c>
      <c r="L56" s="17">
        <v>15</v>
      </c>
      <c r="M56" s="17">
        <v>15</v>
      </c>
      <c r="N56" s="17">
        <v>15</v>
      </c>
      <c r="O56" s="75">
        <f>SUM(C56:N56)</f>
        <v>180</v>
      </c>
      <c r="P56" s="48">
        <f ca="1">INDEX($C56:$O56,,ColonnePériodeSélectionnée)/INDEX($C$72:$O$72,,ColonnePériodeSélectionnée)</f>
        <v>1.4204545454545454E-2</v>
      </c>
    </row>
    <row r="57" spans="2:16" ht="19.5" customHeight="1" x14ac:dyDescent="0.35">
      <c r="B57" s="20"/>
      <c r="C57" s="19">
        <v>50</v>
      </c>
      <c r="D57" s="19">
        <v>0</v>
      </c>
      <c r="E57" s="19">
        <v>0</v>
      </c>
      <c r="F57" s="19">
        <v>0</v>
      </c>
      <c r="G57" s="19">
        <v>0</v>
      </c>
      <c r="H57" s="19">
        <v>0</v>
      </c>
      <c r="I57" s="19">
        <v>100</v>
      </c>
      <c r="J57" s="19">
        <v>0</v>
      </c>
      <c r="K57" s="19">
        <v>0</v>
      </c>
      <c r="L57" s="19">
        <v>0</v>
      </c>
      <c r="M57" s="19">
        <v>50</v>
      </c>
      <c r="N57" s="19">
        <v>50</v>
      </c>
      <c r="O57" s="76">
        <f>SUM(C57:N57)</f>
        <v>250</v>
      </c>
      <c r="P57" s="49">
        <f ca="1">INDEX($C57:$O57,,ColonnePériodeSélectionnée)/INDEX($C$72:$O$72,,ColonnePériodeSélectionnée)</f>
        <v>4.7348484848484848E-2</v>
      </c>
    </row>
    <row r="58" spans="2:16" ht="19.5" customHeight="1" x14ac:dyDescent="0.35">
      <c r="B58" s="41"/>
      <c r="C58" s="41"/>
      <c r="D58" s="41"/>
      <c r="E58" s="41"/>
      <c r="F58" s="41"/>
      <c r="G58" s="41"/>
      <c r="H58" s="41"/>
      <c r="I58" s="41"/>
      <c r="J58" s="41"/>
      <c r="K58" s="41"/>
      <c r="L58" s="41"/>
      <c r="M58" s="41"/>
      <c r="N58" s="41"/>
      <c r="O58" s="41"/>
      <c r="P58" s="41"/>
    </row>
    <row r="59" spans="2:16" ht="19.5" customHeight="1" x14ac:dyDescent="0.35">
      <c r="B59" s="37" t="s">
        <v>24</v>
      </c>
      <c r="C59" s="73">
        <f t="shared" ref="C59:N59" si="11">SUM(C60:C65)</f>
        <v>69</v>
      </c>
      <c r="D59" s="73">
        <f t="shared" si="11"/>
        <v>69</v>
      </c>
      <c r="E59" s="73">
        <f t="shared" si="11"/>
        <v>169</v>
      </c>
      <c r="F59" s="73">
        <f t="shared" si="11"/>
        <v>369</v>
      </c>
      <c r="G59" s="73">
        <f t="shared" si="11"/>
        <v>419</v>
      </c>
      <c r="H59" s="73">
        <f t="shared" si="11"/>
        <v>444</v>
      </c>
      <c r="I59" s="73">
        <f t="shared" si="11"/>
        <v>419</v>
      </c>
      <c r="J59" s="73">
        <f t="shared" si="11"/>
        <v>419</v>
      </c>
      <c r="K59" s="73">
        <f t="shared" si="11"/>
        <v>394</v>
      </c>
      <c r="L59" s="73">
        <f t="shared" si="11"/>
        <v>394</v>
      </c>
      <c r="M59" s="73">
        <f t="shared" si="11"/>
        <v>419</v>
      </c>
      <c r="N59" s="73">
        <f t="shared" si="11"/>
        <v>469</v>
      </c>
      <c r="O59" s="74">
        <f t="shared" ref="O59:O65" si="12">SUM(C59:N59)</f>
        <v>4053</v>
      </c>
      <c r="P59" s="50">
        <f t="shared" ref="P59:P65" ca="1" si="13">INDEX($C59:$O59,,ColonnePériodeSélectionnée)/INDEX($C$72:$O$72,,ColonnePériodeSélectionnée)</f>
        <v>6.5340909090909088E-2</v>
      </c>
    </row>
    <row r="60" spans="2:16" ht="19.5" customHeight="1" x14ac:dyDescent="0.35">
      <c r="B60" s="20"/>
      <c r="C60" s="17">
        <v>0</v>
      </c>
      <c r="D60" s="17">
        <v>0</v>
      </c>
      <c r="E60" s="17">
        <v>0</v>
      </c>
      <c r="F60" s="17">
        <v>50</v>
      </c>
      <c r="G60" s="17">
        <v>100</v>
      </c>
      <c r="H60" s="17">
        <v>100</v>
      </c>
      <c r="I60" s="17">
        <v>100</v>
      </c>
      <c r="J60" s="17">
        <v>100</v>
      </c>
      <c r="K60" s="17">
        <v>75</v>
      </c>
      <c r="L60" s="17">
        <v>75</v>
      </c>
      <c r="M60" s="17">
        <v>100</v>
      </c>
      <c r="N60" s="17">
        <v>100</v>
      </c>
      <c r="O60" s="75">
        <f t="shared" si="12"/>
        <v>800</v>
      </c>
      <c r="P60" s="48">
        <f t="shared" ca="1" si="13"/>
        <v>0</v>
      </c>
    </row>
    <row r="61" spans="2:16" ht="19.5" customHeight="1" x14ac:dyDescent="0.35">
      <c r="B61" s="20"/>
      <c r="C61" s="17">
        <v>69</v>
      </c>
      <c r="D61" s="17">
        <v>69</v>
      </c>
      <c r="E61" s="17">
        <v>69</v>
      </c>
      <c r="F61" s="17">
        <v>69</v>
      </c>
      <c r="G61" s="17">
        <v>69</v>
      </c>
      <c r="H61" s="17">
        <v>69</v>
      </c>
      <c r="I61" s="17">
        <v>69</v>
      </c>
      <c r="J61" s="17">
        <v>69</v>
      </c>
      <c r="K61" s="17">
        <v>69</v>
      </c>
      <c r="L61" s="17">
        <v>69</v>
      </c>
      <c r="M61" s="17">
        <v>69</v>
      </c>
      <c r="N61" s="17">
        <v>69</v>
      </c>
      <c r="O61" s="75">
        <f t="shared" si="12"/>
        <v>828</v>
      </c>
      <c r="P61" s="48">
        <f t="shared" ca="1" si="13"/>
        <v>6.5340909090909088E-2</v>
      </c>
    </row>
    <row r="62" spans="2:16" ht="19.5" customHeight="1" x14ac:dyDescent="0.35">
      <c r="B62" s="20"/>
      <c r="C62" s="17">
        <v>0</v>
      </c>
      <c r="D62" s="17">
        <v>0</v>
      </c>
      <c r="E62" s="17">
        <v>0</v>
      </c>
      <c r="F62" s="17">
        <v>0</v>
      </c>
      <c r="G62" s="17">
        <v>0</v>
      </c>
      <c r="H62" s="17">
        <v>25</v>
      </c>
      <c r="I62" s="17">
        <v>0</v>
      </c>
      <c r="J62" s="17">
        <v>0</v>
      </c>
      <c r="K62" s="17">
        <v>0</v>
      </c>
      <c r="L62" s="17">
        <v>0</v>
      </c>
      <c r="M62" s="17">
        <v>0</v>
      </c>
      <c r="N62" s="17">
        <v>50</v>
      </c>
      <c r="O62" s="75">
        <f t="shared" si="12"/>
        <v>75</v>
      </c>
      <c r="P62" s="48">
        <f t="shared" ca="1" si="13"/>
        <v>0</v>
      </c>
    </row>
    <row r="63" spans="2:16" ht="19.5" customHeight="1" x14ac:dyDescent="0.35">
      <c r="B63" s="20"/>
      <c r="C63" s="17">
        <v>0</v>
      </c>
      <c r="D63" s="17">
        <v>0</v>
      </c>
      <c r="E63" s="17">
        <v>100</v>
      </c>
      <c r="F63" s="17">
        <v>100</v>
      </c>
      <c r="G63" s="17">
        <v>100</v>
      </c>
      <c r="H63" s="17">
        <v>100</v>
      </c>
      <c r="I63" s="17">
        <v>100</v>
      </c>
      <c r="J63" s="17">
        <v>100</v>
      </c>
      <c r="K63" s="17">
        <v>100</v>
      </c>
      <c r="L63" s="17">
        <v>100</v>
      </c>
      <c r="M63" s="17">
        <v>100</v>
      </c>
      <c r="N63" s="17">
        <v>100</v>
      </c>
      <c r="O63" s="75">
        <f t="shared" si="12"/>
        <v>1000</v>
      </c>
      <c r="P63" s="48">
        <f t="shared" ca="1" si="13"/>
        <v>0</v>
      </c>
    </row>
    <row r="64" spans="2:16" ht="19.5" customHeight="1" x14ac:dyDescent="0.35">
      <c r="B64" s="20"/>
      <c r="C64" s="17">
        <v>0</v>
      </c>
      <c r="D64" s="17">
        <v>0</v>
      </c>
      <c r="E64" s="17">
        <v>0</v>
      </c>
      <c r="F64" s="17">
        <v>50</v>
      </c>
      <c r="G64" s="17">
        <v>50</v>
      </c>
      <c r="H64" s="17">
        <v>50</v>
      </c>
      <c r="I64" s="17">
        <v>50</v>
      </c>
      <c r="J64" s="17">
        <v>50</v>
      </c>
      <c r="K64" s="17">
        <v>50</v>
      </c>
      <c r="L64" s="17">
        <v>50</v>
      </c>
      <c r="M64" s="17">
        <v>50</v>
      </c>
      <c r="N64" s="17">
        <v>50</v>
      </c>
      <c r="O64" s="75">
        <f t="shared" si="12"/>
        <v>450</v>
      </c>
      <c r="P64" s="48">
        <f t="shared" ca="1" si="13"/>
        <v>0</v>
      </c>
    </row>
    <row r="65" spans="2:16" ht="19.5" customHeight="1" x14ac:dyDescent="0.35">
      <c r="B65" s="20"/>
      <c r="C65" s="19">
        <v>0</v>
      </c>
      <c r="D65" s="19">
        <v>0</v>
      </c>
      <c r="E65" s="19">
        <v>0</v>
      </c>
      <c r="F65" s="19">
        <v>100</v>
      </c>
      <c r="G65" s="19">
        <v>100</v>
      </c>
      <c r="H65" s="19">
        <v>100</v>
      </c>
      <c r="I65" s="19">
        <v>100</v>
      </c>
      <c r="J65" s="19">
        <v>100</v>
      </c>
      <c r="K65" s="19">
        <v>100</v>
      </c>
      <c r="L65" s="19">
        <v>100</v>
      </c>
      <c r="M65" s="19">
        <v>100</v>
      </c>
      <c r="N65" s="19">
        <v>100</v>
      </c>
      <c r="O65" s="76">
        <f t="shared" si="12"/>
        <v>900</v>
      </c>
      <c r="P65" s="49">
        <f t="shared" ca="1" si="13"/>
        <v>0</v>
      </c>
    </row>
    <row r="66" spans="2:16" ht="19.5" customHeight="1" x14ac:dyDescent="0.35">
      <c r="B66" s="39"/>
      <c r="C66" s="41"/>
      <c r="D66" s="41"/>
      <c r="E66" s="41"/>
      <c r="F66" s="41"/>
      <c r="G66" s="41"/>
      <c r="H66" s="41"/>
      <c r="I66" s="41"/>
      <c r="J66" s="41"/>
      <c r="K66" s="41"/>
      <c r="L66" s="41"/>
      <c r="M66" s="41"/>
      <c r="N66" s="41"/>
      <c r="O66" s="41"/>
      <c r="P66" s="41"/>
    </row>
    <row r="67" spans="2:16" ht="19.5" customHeight="1" x14ac:dyDescent="0.35">
      <c r="B67" s="37" t="s">
        <v>25</v>
      </c>
      <c r="C67" s="73">
        <f>SUM(C68:C70)</f>
        <v>198</v>
      </c>
      <c r="D67" s="73">
        <f t="shared" ref="D67:N67" si="14">SUM(D68:D70)</f>
        <v>198</v>
      </c>
      <c r="E67" s="73">
        <f t="shared" si="14"/>
        <v>250</v>
      </c>
      <c r="F67" s="73">
        <f t="shared" si="14"/>
        <v>253</v>
      </c>
      <c r="G67" s="73">
        <f t="shared" si="14"/>
        <v>243</v>
      </c>
      <c r="H67" s="73">
        <f t="shared" si="14"/>
        <v>238</v>
      </c>
      <c r="I67" s="73">
        <f t="shared" si="14"/>
        <v>233</v>
      </c>
      <c r="J67" s="73">
        <f t="shared" si="14"/>
        <v>258</v>
      </c>
      <c r="K67" s="73">
        <f t="shared" si="14"/>
        <v>263</v>
      </c>
      <c r="L67" s="73">
        <f t="shared" si="14"/>
        <v>268</v>
      </c>
      <c r="M67" s="73">
        <f t="shared" si="14"/>
        <v>268</v>
      </c>
      <c r="N67" s="73">
        <f t="shared" si="14"/>
        <v>268</v>
      </c>
      <c r="O67" s="74">
        <f>SUM(C67:N67)</f>
        <v>2938</v>
      </c>
      <c r="P67" s="50">
        <f ca="1">INDEX($C67:$O67,,ColonnePériodeSélectionnée)/INDEX($C$72:$O$72,,ColonnePériodeSélectionnée)</f>
        <v>0.1875</v>
      </c>
    </row>
    <row r="68" spans="2:16" ht="19.5" customHeight="1" x14ac:dyDescent="0.35">
      <c r="B68" s="20"/>
      <c r="C68" s="17">
        <v>123</v>
      </c>
      <c r="D68" s="17">
        <v>123</v>
      </c>
      <c r="E68" s="17">
        <v>123</v>
      </c>
      <c r="F68" s="17">
        <v>123</v>
      </c>
      <c r="G68" s="17">
        <v>123</v>
      </c>
      <c r="H68" s="17">
        <v>123</v>
      </c>
      <c r="I68" s="17">
        <v>123</v>
      </c>
      <c r="J68" s="17">
        <v>123</v>
      </c>
      <c r="K68" s="17">
        <v>123</v>
      </c>
      <c r="L68" s="17">
        <v>123</v>
      </c>
      <c r="M68" s="17">
        <v>123</v>
      </c>
      <c r="N68" s="17">
        <v>123</v>
      </c>
      <c r="O68" s="75">
        <f>SUM(C68:N68)</f>
        <v>1476</v>
      </c>
      <c r="P68" s="48">
        <f ca="1">INDEX($C68:$O68,,ColonnePériodeSélectionnée)/INDEX($C$72:$O$72,,ColonnePériodeSélectionnée)</f>
        <v>0.11647727272727272</v>
      </c>
    </row>
    <row r="69" spans="2:16" ht="19.5" customHeight="1" x14ac:dyDescent="0.35">
      <c r="B69" s="20"/>
      <c r="C69" s="17">
        <v>0</v>
      </c>
      <c r="D69" s="17">
        <v>0</v>
      </c>
      <c r="E69" s="17">
        <v>52</v>
      </c>
      <c r="F69" s="17">
        <v>55</v>
      </c>
      <c r="G69" s="17">
        <v>45</v>
      </c>
      <c r="H69" s="17">
        <v>40</v>
      </c>
      <c r="I69" s="17">
        <v>35</v>
      </c>
      <c r="J69" s="17">
        <v>60</v>
      </c>
      <c r="K69" s="17">
        <v>65</v>
      </c>
      <c r="L69" s="17">
        <v>70</v>
      </c>
      <c r="M69" s="17">
        <v>70</v>
      </c>
      <c r="N69" s="17">
        <v>70</v>
      </c>
      <c r="O69" s="75">
        <f>SUM(C69:N69)</f>
        <v>562</v>
      </c>
      <c r="P69" s="48">
        <f ca="1">INDEX($C69:$O69,,ColonnePériodeSélectionnée)/INDEX($C$72:$O$72,,ColonnePériodeSélectionnée)</f>
        <v>0</v>
      </c>
    </row>
    <row r="70" spans="2:16" ht="19.5" customHeight="1" x14ac:dyDescent="0.35">
      <c r="B70" s="20"/>
      <c r="C70" s="19">
        <v>75</v>
      </c>
      <c r="D70" s="19">
        <v>75</v>
      </c>
      <c r="E70" s="19">
        <v>75</v>
      </c>
      <c r="F70" s="19">
        <v>75</v>
      </c>
      <c r="G70" s="19">
        <v>75</v>
      </c>
      <c r="H70" s="19">
        <v>75</v>
      </c>
      <c r="I70" s="19">
        <v>75</v>
      </c>
      <c r="J70" s="19">
        <v>75</v>
      </c>
      <c r="K70" s="19">
        <v>75</v>
      </c>
      <c r="L70" s="19">
        <v>75</v>
      </c>
      <c r="M70" s="19">
        <v>75</v>
      </c>
      <c r="N70" s="19">
        <v>75</v>
      </c>
      <c r="O70" s="76">
        <f>SUM(C70:N70)</f>
        <v>900</v>
      </c>
      <c r="P70" s="49">
        <f ca="1">INDEX($C70:$O70,,ColonnePériodeSélectionnée)/INDEX($C$72:$O$72,,ColonnePériodeSélectionnée)</f>
        <v>7.1022727272727279E-2</v>
      </c>
    </row>
    <row r="71" spans="2:16" ht="19.5" customHeight="1" x14ac:dyDescent="0.35">
      <c r="B71" s="14"/>
      <c r="C71" s="14"/>
      <c r="D71" s="14"/>
      <c r="E71" s="14"/>
      <c r="F71" s="14"/>
      <c r="G71" s="14"/>
      <c r="H71" s="14"/>
      <c r="I71" s="14"/>
      <c r="J71" s="14"/>
      <c r="K71" s="14"/>
      <c r="L71" s="14"/>
      <c r="M71" s="14"/>
      <c r="N71" s="14"/>
      <c r="O71" s="14"/>
      <c r="P71" s="14"/>
    </row>
    <row r="72" spans="2:16" ht="19.5" customHeight="1" x14ac:dyDescent="0.35">
      <c r="B72" s="45" t="s">
        <v>26</v>
      </c>
      <c r="C72" s="77">
        <f t="shared" ref="C72:N72" si="15">SUM(C40,C45,C49,C53,C59,C67)</f>
        <v>1056</v>
      </c>
      <c r="D72" s="77">
        <f t="shared" si="15"/>
        <v>1006</v>
      </c>
      <c r="E72" s="77">
        <f t="shared" si="15"/>
        <v>2233</v>
      </c>
      <c r="F72" s="77">
        <f t="shared" si="15"/>
        <v>1426</v>
      </c>
      <c r="G72" s="77">
        <f t="shared" si="15"/>
        <v>1421</v>
      </c>
      <c r="H72" s="77">
        <f t="shared" si="15"/>
        <v>2396</v>
      </c>
      <c r="I72" s="77">
        <f t="shared" si="15"/>
        <v>1501</v>
      </c>
      <c r="J72" s="77">
        <f t="shared" si="15"/>
        <v>1471</v>
      </c>
      <c r="K72" s="77">
        <f t="shared" si="15"/>
        <v>2446</v>
      </c>
      <c r="L72" s="77">
        <f t="shared" si="15"/>
        <v>1416</v>
      </c>
      <c r="M72" s="77">
        <f t="shared" si="15"/>
        <v>1491</v>
      </c>
      <c r="N72" s="77">
        <f t="shared" si="15"/>
        <v>1586</v>
      </c>
      <c r="O72" s="77">
        <f>SUM(C72:N72)</f>
        <v>19449</v>
      </c>
      <c r="P72" s="46">
        <f ca="1">INDEX($C72:$O72,,ColonnePériodeSélectionnée)/INDEX($C$72:$O$72,,ColonnePériodeSélectionnée)</f>
        <v>1</v>
      </c>
    </row>
  </sheetData>
  <sheetProtection insertColumns="0" insertRows="0" deleteColumns="0" deleteRows="0" autoFilter="0"/>
  <conditionalFormatting sqref="C28:P29">
    <cfRule type="expression" dxfId="0" priority="1">
      <formula>C28&lt;0</formula>
    </cfRule>
  </conditionalFormatting>
  <dataValidations count="26">
    <dataValidation type="list" errorStyle="warning" allowBlank="1" showInputMessage="1" showErrorMessage="1" error="Sélectionnez un Mois dans la liste de cette cellule. Sélectionnez ANNULER, appuyez sur ALT+FLÈCHE BAS pour accéder aux options, puis sur FLÈCHE BAS et ENTRÉE pour opérer une sélection." sqref="B25" xr:uid="{00000000-0002-0000-0000-000000000000}">
      <formula1>"JANV,FÉVR,MARS,AVR,MAI,JUIN,JUIL,AOÛT,SEPT,OCT,NOV,DÉC"</formula1>
    </dataValidation>
    <dataValidation allowBlank="1" showInputMessage="1" showErrorMessage="1" prompt="Créez un budget mensuel pour les établissements d’enseignement dans cette feuille de calcul. Le titre est dans la cellule à droite dans B2. Des instructions sont dans les cellules de cette colonne. L’instruction suivante se trouve dans la cellule A5." sqref="A1" xr:uid="{457A981C-BAEE-4A67-97EE-E9E1C6EF57E3}"/>
    <dataValidation allowBlank="1" showInputMessage="1" showErrorMessage="1" prompt="L’étiquette Revenu figure dans la cellule de droite. L’étiquette Dépenses dans la cellule E5, et l’étiquette Liquidités dans la cellule M5." sqref="A4" xr:uid="{DDEA472E-8527-48CA-9FCA-EE77EE888047}"/>
    <dataValidation allowBlank="1" showInputMessage="1" showErrorMessage="1" prompt="Le graphique en anneau montre la synthèse de revenu dans la cellule située à droite, la synthèse de dépenses dans E7 et le graphique à barres montrant les valeurs positives et négatives du flux de trésorerie dans M7 sont mis à jour automatiquement en A18." sqref="A6" xr:uid="{E3E716C0-02B7-48FC-8C82-69F20CBFB0DA}"/>
    <dataValidation allowBlank="1" showInputMessage="1" showErrorMessage="1" prompt="Graphique en anneau affichant un résumé des revenus pour le mois ou année de cette cellule." sqref="B6" xr:uid="{BD5841A6-BE3A-463F-92D1-74C4AB49BA03}"/>
    <dataValidation allowBlank="1" showInputMessage="1" showErrorMessage="1" prompt="Graphique en courbes affichant un résumé des revenus pour le mois ou année de cette cellule." sqref="B16" xr:uid="{4CB710CB-0B3B-44CA-9704-0A81F73B4623}"/>
    <dataValidation allowBlank="1" showInputMessage="1" showErrorMessage="1" prompt="Le curseur figure dans cette cellule." sqref="B21" xr:uid="{ABAED70F-029D-4446-B0C4-10742229EC57}"/>
    <dataValidation allowBlank="1" showInputMessage="1" showErrorMessage="1" prompt="L’étiquette de flux de trésorerie cumulée est dans la cellule à droite. Le flux de trésorerie, est calculé dans les cellules C30 à N30, le montant annuel en O30 et l’augmentation en P30. Sparkline est mis à jour au Q30. L’instruction dans la cellule A32." sqref="A29" xr:uid="{30A7ECBF-19D6-485F-83F9-EAAC6706C9DB}"/>
    <dataValidation allowBlank="1" showInputMessage="1" showErrorMessage="1" prompt="L’étiquette Revenu total est dans la cellule à droite. Le revenu total chaque mois est dans les cellules C38 à N38, le revenu annuel en O38, et l’augmentation dans P38. Sparkline est mis à jour au Q38. L’instruction suivante se trouve dans la cellule A40." sqref="A37" xr:uid="{6A9CE61B-AC22-4386-B70D-9FAF99B5D3B6}"/>
    <dataValidation allowBlank="1" showInputMessage="1" showErrorMessage="1" prompt="L’étiquette de dépenses mensuelles est dans la cellule à droite, mois dans les cellules C40 à N40, année en O40, et augmentation du pourcentage dans P40." sqref="A39" xr:uid="{DEE120D8-B66B-4048-B879-729F84B75E7E}"/>
    <dataValidation allowBlank="1" showInputMessage="1" showErrorMessage="1" prompt="Entrez ou modifiez l’élément de dépense dans la cellule à droite, &amp; quantités mensuelles aux cellules C46 à N48. Le montant annuel O46 à O48, et % d’augmentation de P46 à P48. Sparkline est mis à jour au Q46. L’instruction suivante est dans A50." sqref="A45" xr:uid="{9EC51064-3C8A-47B1-8B20-4F88CBE56A34}"/>
    <dataValidation allowBlank="1" showInputMessage="1" showErrorMessage="1" prompt="Entrez ou modifiez l’élément de dépense dans la cellule à droite, &amp; quantités mensuelles de C50 à N52. Le montant annuel dans les cellules O50 à O52, et Augmentation de % de P50 à P52. Sparkline est mis à jour au Q50. L’instruction suivante est dans A54." sqref="A50" xr:uid="{AE37FCAD-C3CD-4195-A124-E7BD96ED8CDF}"/>
    <dataValidation allowBlank="1" showInputMessage="1" showErrorMessage="1" prompt="Entrez ou modifiez l’élément de dépense dans la cellule à droite, &amp; quantités mensuelles de C54 à N58. Le montant annuel est calculé dans O54 à O58, et Augmentation dans P54 à P58. Sparkline est mis à jour au Q54. L’instruction suivante est dans A60." sqref="A53" xr:uid="{E653B518-AD55-498C-871D-7767151CE71E}"/>
    <dataValidation allowBlank="1" showInputMessage="1" showErrorMessage="1" prompt="Entrez ou modifiez l’élément de dépense dans la cellule à droite, &amp; quantités mensuelles de C60 à N66. Le montant annuel dans O60 à O66, et Augmentation de % de P60 à P66. Sparkline est mis à jour du Q60. L’instruction suivante est dans la cellule A68." sqref="A59" xr:uid="{44B3D4DC-0883-4055-BE20-3667AB896BFB}"/>
    <dataValidation allowBlank="1" showInputMessage="1" showErrorMessage="1" prompt="Entrez ou modifiez l’élément de dépense dans la cellule à droite, &amp; quantités mensuelles de C68 à N71. Le montant annuel est de O68 à O71, et % d’augmentation d P68 à P71. Sparkline est mis à jour au cours du Q68. L’instruction est dans la cellule A73." sqref="A67" xr:uid="{D24ECD79-5CCA-446E-B16D-C1AEDD5A2B7A}"/>
    <dataValidation allowBlank="1" showInputMessage="1" showErrorMessage="1" prompt="L’étiquette Total Expenses se trouve dans la cellule à droite. Le total des dépenses pour chaque mois est calculé dans les cellules C73 à N73, les dépenses annuelles dans O73 et l’augmentation du pourcentage en P73. Sparkline est mis à jour en Q73" sqref="A72" xr:uid="{FFC93F01-1C4B-448F-9F35-821ACBAC11BB}"/>
    <dataValidation allowBlank="1" showInputMessage="1" showErrorMessage="1" prompt="Graphique en anneau affichant un résumé des dépenses pour le mois ou année de cette cellule." sqref="E6" xr:uid="{EC7F4217-DF1A-423E-B04C-348270B937B2}"/>
    <dataValidation allowBlank="1" showInputMessage="1" showErrorMessage="1" prompt="Les Revenus sont automatiquement mis à jour dans la cellule située à droite, Dépenses dans la cellule E6 et Flux de trésorerie dans M6." sqref="A5" xr:uid="{9D6ED978-F61E-4100-85BA-1F9EE126318A}"/>
    <dataValidation allowBlank="1" showInputMessage="1" showErrorMessage="1" prompt="Graphique en barres affichant un résumé des revenus pour le mois ou année de cette cellule." sqref="M6" xr:uid="{838F7224-82A7-4125-B63E-B70636CEFA57}"/>
    <dataValidation allowBlank="1" showInputMessage="1" showErrorMessage="1" prompt="Le graphique en courbes de flux de trésorerie se trouve dans la cellule à droite. L’instruction suivante se trouve dans la cellule A22." sqref="A17" xr:uid="{969EB829-69AA-46E6-8523-B8DCCC0A0D7C}"/>
    <dataValidation allowBlank="1" showInputMessage="1" showErrorMessage="1" prompt="Sélectionnez le curseur à droite pour obtenir des graphiques et des données et graphiques mensuels ou annuels sur les revenus, les dépenses et les flux de trésorerie. L’instruction suivante se trouve dans la cellule A26." sqref="A21" xr:uid="{009102B0-B871-4D2A-8D03-C5F17B89879E}"/>
    <dataValidation allowBlank="1" showInputMessage="1" showErrorMessage="1" prompt="Sélectionnez une année dans cette cellule. Appuyez sur ALT+FLÈCHE BAS pour accéder aux options, puis sur FLÈCHE BAS et ENTRÉE pour opérer une sélection." sqref="A25" xr:uid="{86089B29-D691-4FE9-A948-8EF32C18193A}"/>
    <dataValidation allowBlank="1" showInputMessage="1" showErrorMessage="1" prompt="La période sélectionnée est mise à jour automatiquement dans la cellule P27." sqref="A26" xr:uid="{8F9A3BB0-01B3-4310-AC24-985F9D015F01}"/>
    <dataValidation allowBlank="1" showInputMessage="1" showErrorMessage="1" prompt="Entrez ou modifiez l’élément de dépense dans la cellule à droite, &amp; quantités mensuelles de C41 à N44. Le montant annuel est de O41 à O44, et Augmentation de % debP41 à P44. Sparkline est mis à jour au Q41. L’instruction suivante est dans la cellule A46." sqref="A24 A31 A40" xr:uid="{6BBE5566-68EB-4BF6-A28C-CE65274C689F}"/>
    <dataValidation allowBlank="1" showInputMessage="1" showErrorMessage="1" prompt="Les étiquettes sont dans cette ligne, l’étiquette de Trésorerie après dépenses mensuelles dans la cellule située à droite, les mois dans les cellules C28 à N28, Année en O28 et augmentation pourcentage en P28." sqref="A27" xr:uid="{8EB21996-52B0-4537-8AAD-578063C4C9BB}"/>
    <dataValidation allowBlank="1" showInputMessage="1" showErrorMessage="1" prompt="L’étiquette flux de trésorerie se trouve dans la cellule à droite. Le flux de trésorerie pour chaque mois est calculé dans les cellules C29 à N29, le montant annuel en O29 et l’augmentation du pourcentage dans P29. Sparkline est mis à jour au Q29." sqref="A28" xr:uid="{1E4BDF77-AEF4-4E28-BA16-AB7AA5610CCB}"/>
  </dataValidations>
  <printOptions horizontalCentered="1"/>
  <pageMargins left="0.25" right="0.25" top="0.75" bottom="0.75" header="0.3" footer="0.3"/>
  <pageSetup paperSize="9" scale="5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2" r:id="rId4" name="Défilement mensuel">
              <controlPr defaultSize="0" print="0" autoPict="0" altText="Sélectionnez pour faire défiler le récapitulatif du budget par mois">
                <anchor moveWithCells="1">
                  <from>
                    <xdr:col>1</xdr:col>
                    <xdr:colOff>2286000</xdr:colOff>
                    <xdr:row>20</xdr:row>
                    <xdr:rowOff>85725</xdr:rowOff>
                  </from>
                  <to>
                    <xdr:col>15</xdr:col>
                    <xdr:colOff>628650</xdr:colOff>
                    <xdr:row>21</xdr:row>
                    <xdr:rowOff>104775</xdr:rowOff>
                  </to>
                </anchor>
              </controlPr>
            </control>
          </mc:Choice>
        </mc:AlternateContent>
      </controls>
    </mc:Choice>
  </mc:AlternateContent>
  <extLst>
    <ext xmlns:x14="http://schemas.microsoft.com/office/spreadsheetml/2009/9/main" uri="{05C60535-1F16-4fd2-B633-F4F36F0B64E0}">
      <x14:sparklineGroups xmlns:xm="http://schemas.microsoft.com/office/excel/2006/main">
        <x14:sparklineGroup manualMax="0" manualMin="0" displayEmptyCellsAs="gap" xr2:uid="{87DED139-EB4B-46DD-95EB-2DF2F397473B}">
          <x14:colorSeries theme="6" tint="-0.499984740745262"/>
          <x14:colorNegative theme="6"/>
          <x14:colorAxis rgb="FF000000"/>
          <x14:colorMarkers theme="5" tint="-0.249977111117893"/>
          <x14:colorFirst theme="5" tint="-0.249977111117893"/>
          <x14:colorLast theme="5" tint="-0.249977111117893"/>
          <x14:colorHigh theme="5" tint="-0.249977111117893"/>
          <x14:colorLow theme="5" tint="-0.249977111117893"/>
          <x14:sparklines>
            <x14:sparkline>
              <xm:f>'Budget étudiant mensuel'!C72:N72</xm:f>
              <xm:sqref>Q72</xm:sqref>
            </x14:sparkline>
            <x14:sparkline>
              <xm:f>'Budget étudiant mensuel'!C40:N40</xm:f>
              <xm:sqref>Q40</xm:sqref>
            </x14:sparkline>
            <x14:sparkline>
              <xm:f>'Budget étudiant mensuel'!C29:N29</xm:f>
              <xm:sqref>Q29</xm:sqref>
            </x14:sparkline>
            <x14:sparkline>
              <xm:f>'Budget étudiant mensuel'!C59:N59</xm:f>
              <xm:sqref>Q59</xm:sqref>
            </x14:sparkline>
            <x14:sparkline>
              <xm:f>'Budget étudiant mensuel'!C53:N53</xm:f>
              <xm:sqref>Q53</xm:sqref>
            </x14:sparkline>
            <x14:sparkline>
              <xm:f>'Budget étudiant mensuel'!C28:N28</xm:f>
              <xm:sqref>Q28</xm:sqref>
            </x14:sparkline>
            <x14:sparkline>
              <xm:f>'Budget étudiant mensuel'!C49:N49</xm:f>
              <xm:sqref>Q49</xm:sqref>
            </x14:sparkline>
            <x14:sparkline>
              <xm:f>'Budget étudiant mensuel'!C45:N45</xm:f>
              <xm:sqref>Q45</xm:sqref>
            </x14:sparkline>
            <x14:sparkline>
              <xm:f>'Budget étudiant mensuel'!C37:N37</xm:f>
              <xm:sqref>Q37</xm:sqref>
            </x14:sparkline>
            <x14:sparkline>
              <xm:f>'Budget étudiant mensuel'!C67:N67</xm:f>
              <xm:sqref>Q67</xm:sqref>
            </x14:sparkline>
          </x14:sparklines>
        </x14:sparklineGroup>
      </x14:sparklineGroup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P24"/>
  <sheetViews>
    <sheetView showGridLines="0" zoomScaleNormal="100" workbookViewId="0"/>
  </sheetViews>
  <sheetFormatPr baseColWidth="10" defaultColWidth="9.140625" defaultRowHeight="15" x14ac:dyDescent="0.3"/>
  <cols>
    <col min="3" max="3" width="58.85546875" customWidth="1"/>
  </cols>
  <sheetData>
    <row r="1" spans="1:16" x14ac:dyDescent="0.3">
      <c r="A1" t="s">
        <v>29</v>
      </c>
    </row>
    <row r="3" spans="1:16" x14ac:dyDescent="0.3">
      <c r="D3" t="str">
        <f ca="1">IFERROR(LOWER(TEXT(VALUE(PériodeSélectionnée&amp;" 1"),"mmmm")),"année")</f>
        <v>janvier</v>
      </c>
    </row>
    <row r="5" spans="1:16" x14ac:dyDescent="0.3">
      <c r="D5" s="1" t="s">
        <v>34</v>
      </c>
      <c r="E5" s="1"/>
      <c r="F5" s="1"/>
    </row>
    <row r="6" spans="1:16" x14ac:dyDescent="0.3">
      <c r="D6" t="str">
        <f ca="1">D3&amp;" revenus :"</f>
        <v>janvier revenus :</v>
      </c>
      <c r="F6" t="str">
        <f ca="1">TEXT(INDEX('Budget étudiant mensuel'!$C$37:$O$37,,ColonnePériodeSélectionnée),"# ##0 €")</f>
        <v>1 225 €</v>
      </c>
    </row>
    <row r="7" spans="1:16" x14ac:dyDescent="0.3">
      <c r="D7" t="str">
        <f ca="1">D3&amp;" dépenses :"</f>
        <v>janvier dépenses :</v>
      </c>
      <c r="F7" t="str">
        <f ca="1">TEXT(INDEX('Budget étudiant mensuel'!$C$72:$O$72,,ColonnePériodeSélectionnée),"# ##0 €")</f>
        <v>1 056 €</v>
      </c>
    </row>
    <row r="8" spans="1:16" x14ac:dyDescent="0.3">
      <c r="D8" t="str">
        <f ca="1">D3&amp;" flux de trésorerie :"</f>
        <v>janvier flux de trésorerie :</v>
      </c>
      <c r="E8" s="7">
        <f>INDEX('Budget étudiant mensuel'!C28:O28,BarreDéfilementValeur)</f>
        <v>169</v>
      </c>
      <c r="F8" t="str">
        <f>TEXT(E8,"# ##0 €")</f>
        <v>169 €</v>
      </c>
    </row>
    <row r="12" spans="1:16" x14ac:dyDescent="0.3">
      <c r="D12" s="7" t="str">
        <f ca="1">LOWER('Budget étudiant mensuel'!C27)</f>
        <v xml:space="preserve">janv </v>
      </c>
      <c r="E12" s="7" t="str">
        <f ca="1">LOWER('Budget étudiant mensuel'!D27)</f>
        <v xml:space="preserve">févr </v>
      </c>
      <c r="F12" s="7" t="str">
        <f ca="1">LOWER('Budget étudiant mensuel'!E27)</f>
        <v xml:space="preserve">mars </v>
      </c>
      <c r="G12" s="7" t="str">
        <f ca="1">LOWER('Budget étudiant mensuel'!F27)</f>
        <v xml:space="preserve">avr </v>
      </c>
      <c r="H12" s="7" t="str">
        <f ca="1">LOWER('Budget étudiant mensuel'!G27)</f>
        <v xml:space="preserve">mai </v>
      </c>
      <c r="I12" s="7" t="str">
        <f ca="1">LOWER('Budget étudiant mensuel'!H27)</f>
        <v xml:space="preserve">juin </v>
      </c>
      <c r="J12" s="7" t="str">
        <f ca="1">LOWER('Budget étudiant mensuel'!I27)</f>
        <v xml:space="preserve">juil </v>
      </c>
      <c r="K12" s="7" t="str">
        <f ca="1">LOWER('Budget étudiant mensuel'!J27)</f>
        <v xml:space="preserve">août </v>
      </c>
      <c r="L12" s="7" t="str">
        <f ca="1">LOWER('Budget étudiant mensuel'!K27)</f>
        <v xml:space="preserve">sept </v>
      </c>
      <c r="M12" s="7" t="str">
        <f ca="1">LOWER('Budget étudiant mensuel'!L27)</f>
        <v xml:space="preserve">oct </v>
      </c>
      <c r="N12" s="7" t="str">
        <f ca="1">LOWER('Budget étudiant mensuel'!M27)</f>
        <v xml:space="preserve">nov </v>
      </c>
      <c r="O12" s="7" t="str">
        <f ca="1">LOWER('Budget étudiant mensuel'!N27)</f>
        <v xml:space="preserve">déc </v>
      </c>
      <c r="P12" s="7" t="str">
        <f>LOWER('Budget étudiant mensuel'!O27)</f>
        <v xml:space="preserve">année  </v>
      </c>
    </row>
    <row r="13" spans="1:16" x14ac:dyDescent="0.3">
      <c r="C13" s="2" t="s">
        <v>30</v>
      </c>
      <c r="D13" s="3">
        <v>1</v>
      </c>
    </row>
    <row r="14" spans="1:16" x14ac:dyDescent="0.3">
      <c r="C14" s="2" t="s">
        <v>31</v>
      </c>
      <c r="D14" s="7">
        <f ca="1">IF(PériodeSélectionnée='Budget étudiant mensuel'!C$31,IF('Budget étudiant mensuel'!$C$28:$O$28&gt;=0,'Budget étudiant mensuel'!$C$28:$O$28,NA()),NA())</f>
        <v>69</v>
      </c>
      <c r="E14" s="7" t="e">
        <f ca="1">IF(PériodeSélectionnée='Budget étudiant mensuel'!D$31,IF('Budget étudiant mensuel'!$C$28:$O$28&gt;=0,'Budget étudiant mensuel'!$C$28:$O$28,NA()),NA())</f>
        <v>#N/A</v>
      </c>
      <c r="F14" s="7" t="e">
        <f ca="1">IF(PériodeSélectionnée='Budget étudiant mensuel'!E$31,IF('Budget étudiant mensuel'!$C$28:$O$28&gt;=0,'Budget étudiant mensuel'!$C$28:$O$28,NA()),NA())</f>
        <v>#N/A</v>
      </c>
      <c r="G14" s="7" t="e">
        <f ca="1">IF(PériodeSélectionnée='Budget étudiant mensuel'!F$31,IF('Budget étudiant mensuel'!$C$28:$O$28&gt;=0,'Budget étudiant mensuel'!$C$28:$O$28,NA()),NA())</f>
        <v>#N/A</v>
      </c>
      <c r="H14" s="7" t="e">
        <f ca="1">IF(PériodeSélectionnée='Budget étudiant mensuel'!G$31,IF('Budget étudiant mensuel'!$C$28:$O$28&gt;=0,'Budget étudiant mensuel'!$C$28:$O$28,NA()),NA())</f>
        <v>#N/A</v>
      </c>
      <c r="I14" s="7" t="e">
        <f ca="1">IF(PériodeSélectionnée='Budget étudiant mensuel'!H$31,IF('Budget étudiant mensuel'!$C$28:$O$28&gt;=0,'Budget étudiant mensuel'!$C$28:$O$28,NA()),NA())</f>
        <v>#N/A</v>
      </c>
      <c r="J14" s="7" t="e">
        <f ca="1">IF(PériodeSélectionnée='Budget étudiant mensuel'!I$31,IF('Budget étudiant mensuel'!$C$28:$O$28&gt;=0,'Budget étudiant mensuel'!$C$28:$O$28,NA()),NA())</f>
        <v>#N/A</v>
      </c>
      <c r="K14" s="7" t="e">
        <f ca="1">IF(PériodeSélectionnée='Budget étudiant mensuel'!J$31,IF('Budget étudiant mensuel'!$C$28:$O$28&gt;=0,'Budget étudiant mensuel'!$C$28:$O$28,NA()),NA())</f>
        <v>#N/A</v>
      </c>
      <c r="L14" s="7" t="e">
        <f ca="1">IF(PériodeSélectionnée='Budget étudiant mensuel'!K$31,IF('Budget étudiant mensuel'!$C$28:$O$28&gt;=0,'Budget étudiant mensuel'!$C$28:$O$28,NA()),NA())</f>
        <v>#N/A</v>
      </c>
      <c r="M14" s="7" t="e">
        <f ca="1">IF(PériodeSélectionnée='Budget étudiant mensuel'!L$31,IF('Budget étudiant mensuel'!$C$28:$O$28&gt;=0,'Budget étudiant mensuel'!$C$28:$O$28,NA()),NA())</f>
        <v>#N/A</v>
      </c>
      <c r="N14" s="7" t="e">
        <f ca="1">IF(PériodeSélectionnée='Budget étudiant mensuel'!M$31,IF('Budget étudiant mensuel'!$C$28:$O$28&gt;=0,'Budget étudiant mensuel'!$C$28:$O$28,NA()),NA())</f>
        <v>#N/A</v>
      </c>
      <c r="O14" s="7" t="e">
        <f ca="1">IF(PériodeSélectionnée='Budget étudiant mensuel'!N$31,IF('Budget étudiant mensuel'!$C$28:$O$28&gt;=0,'Budget étudiant mensuel'!$C$28:$O$28,NA()),NA())</f>
        <v>#N/A</v>
      </c>
      <c r="P14" s="7" t="e">
        <f ca="1">IF(PériodeSélectionnée='Budget étudiant mensuel'!O$31,IF('Budget étudiant mensuel'!$C$28:$O$28&gt;=0,'Budget étudiant mensuel'!$C$28:$O$28,NA()),NA())</f>
        <v>#N/A</v>
      </c>
    </row>
    <row r="15" spans="1:16" x14ac:dyDescent="0.3">
      <c r="C15" s="2" t="s">
        <v>32</v>
      </c>
      <c r="D15" s="7" t="e">
        <f ca="1">IF(PériodeSélectionnée='Budget étudiant mensuel'!C$31,IF('Budget étudiant mensuel'!$C$28:$O$28&lt;0,'Budget étudiant mensuel'!$C$28:$O$28,NA()),NA())</f>
        <v>#N/A</v>
      </c>
      <c r="E15" s="7" t="e">
        <f ca="1">IF(PériodeSélectionnée='Budget étudiant mensuel'!D$31,IF('Budget étudiant mensuel'!$C$28:$O$28&lt;0,'Budget étudiant mensuel'!$C$28:$O$28,NA()),NA())</f>
        <v>#N/A</v>
      </c>
      <c r="F15" s="7" t="e">
        <f ca="1">IF(PériodeSélectionnée='Budget étudiant mensuel'!E$31,IF('Budget étudiant mensuel'!$C$28:$O$28&lt;0,'Budget étudiant mensuel'!$C$28:$O$28,NA()),NA())</f>
        <v>#N/A</v>
      </c>
      <c r="G15" s="7" t="e">
        <f ca="1">IF(PériodeSélectionnée='Budget étudiant mensuel'!F$31,IF('Budget étudiant mensuel'!$C$28:$O$28&lt;0,'Budget étudiant mensuel'!$C$28:$O$28,NA()),NA())</f>
        <v>#N/A</v>
      </c>
      <c r="H15" s="7" t="e">
        <f ca="1">IF(PériodeSélectionnée='Budget étudiant mensuel'!G$31,IF('Budget étudiant mensuel'!$C$28:$O$28&lt;0,'Budget étudiant mensuel'!$C$28:$O$28,NA()),NA())</f>
        <v>#N/A</v>
      </c>
      <c r="I15" s="7" t="e">
        <f ca="1">IF(PériodeSélectionnée='Budget étudiant mensuel'!H$31,IF('Budget étudiant mensuel'!$C$28:$O$28&lt;0,'Budget étudiant mensuel'!$C$28:$O$28,NA()),NA())</f>
        <v>#N/A</v>
      </c>
      <c r="J15" s="7" t="e">
        <f ca="1">IF(PériodeSélectionnée='Budget étudiant mensuel'!I$31,IF('Budget étudiant mensuel'!$C$28:$O$28&lt;0,'Budget étudiant mensuel'!$C$28:$O$28,NA()),NA())</f>
        <v>#N/A</v>
      </c>
      <c r="K15" s="7" t="e">
        <f ca="1">IF(PériodeSélectionnée='Budget étudiant mensuel'!J$31,IF('Budget étudiant mensuel'!$C$28:$O$28&lt;0,'Budget étudiant mensuel'!$C$28:$O$28,NA()),NA())</f>
        <v>#N/A</v>
      </c>
      <c r="L15" s="7" t="e">
        <f ca="1">IF(PériodeSélectionnée='Budget étudiant mensuel'!K$31,IF('Budget étudiant mensuel'!$C$28:$O$28&lt;0,'Budget étudiant mensuel'!$C$28:$O$28,NA()),NA())</f>
        <v>#N/A</v>
      </c>
      <c r="M15" s="7" t="e">
        <f ca="1">IF(PériodeSélectionnée='Budget étudiant mensuel'!L$31,IF('Budget étudiant mensuel'!$C$28:$O$28&lt;0,'Budget étudiant mensuel'!$C$28:$O$28,NA()),NA())</f>
        <v>#N/A</v>
      </c>
      <c r="N15" s="7" t="e">
        <f ca="1">IF(PériodeSélectionnée='Budget étudiant mensuel'!M$31,IF('Budget étudiant mensuel'!$C$28:$O$28&lt;0,'Budget étudiant mensuel'!$C$28:$O$28,NA()),NA())</f>
        <v>#N/A</v>
      </c>
      <c r="O15" s="7" t="e">
        <f ca="1">IF(PériodeSélectionnée='Budget étudiant mensuel'!N$31,IF('Budget étudiant mensuel'!$C$28:$O$28&lt;0,'Budget étudiant mensuel'!$C$28:$O$28,NA()),NA())</f>
        <v>#N/A</v>
      </c>
      <c r="P15" s="7" t="e">
        <f ca="1">IF(PériodeSélectionnée='Budget étudiant mensuel'!O$31,IF('Budget étudiant mensuel'!$C$28:$O$28&lt;0,'Budget étudiant mensuel'!$C$28:$O$28,NA()),NA())</f>
        <v>#N/A</v>
      </c>
    </row>
    <row r="18" spans="3:4" x14ac:dyDescent="0.3">
      <c r="C18" s="9" t="s">
        <v>33</v>
      </c>
      <c r="D18" s="1"/>
    </row>
    <row r="19" spans="3:4" x14ac:dyDescent="0.3">
      <c r="C19" t="s">
        <v>13</v>
      </c>
      <c r="D19" s="8">
        <f ca="1">'Budget étudiant mensuel'!P32</f>
        <v>0</v>
      </c>
    </row>
    <row r="20" spans="3:4" x14ac:dyDescent="0.3">
      <c r="C20" t="s">
        <v>14</v>
      </c>
      <c r="D20" s="8">
        <f ca="1">'Budget étudiant mensuel'!P33</f>
        <v>0.36734693877551022</v>
      </c>
    </row>
    <row r="21" spans="3:4" x14ac:dyDescent="0.3">
      <c r="C21" t="s">
        <v>15</v>
      </c>
      <c r="D21" s="8">
        <f ca="1">'Budget étudiant mensuel'!P34</f>
        <v>0.16326530612244897</v>
      </c>
    </row>
    <row r="22" spans="3:4" x14ac:dyDescent="0.3">
      <c r="C22" t="s">
        <v>16</v>
      </c>
      <c r="D22" s="8">
        <f ca="1">'Budget étudiant mensuel'!P35</f>
        <v>0.40816326530612246</v>
      </c>
    </row>
    <row r="23" spans="3:4" x14ac:dyDescent="0.3">
      <c r="C23" t="s">
        <v>17</v>
      </c>
      <c r="D23" s="8">
        <f ca="1">'Budget étudiant mensuel'!P36</f>
        <v>6.1224489795918366E-2</v>
      </c>
    </row>
    <row r="24" spans="3:4" x14ac:dyDescent="0.3">
      <c r="D24" s="8"/>
    </row>
  </sheetData>
  <pageMargins left="0.7" right="0.7" top="0.75" bottom="0.75" header="0.3" footer="0.3"/>
  <pageSetup paperSize="9" scale="85" orientation="portrait" r:id="rId1"/>
  <colBreaks count="1" manualBreakCount="1">
    <brk id="4" max="22" man="1"/>
  </colBreaks>
</worksheet>
</file>

<file path=customXml/_rels/item1.xml.rels>&#65279;<?xml version="1.0" encoding="utf-8"?><Relationships xmlns="http://schemas.openxmlformats.org/package/2006/relationships"><Relationship Type="http://schemas.openxmlformats.org/officeDocument/2006/relationships/customXmlProps" Target="/customXml/itemProps11.xml" Id="rId1" /></Relationships>
</file>

<file path=customXml/_rels/item23.xml.rels>&#65279;<?xml version="1.0" encoding="utf-8"?><Relationships xmlns="http://schemas.openxmlformats.org/package/2006/relationships"><Relationship Type="http://schemas.openxmlformats.org/officeDocument/2006/relationships/customXmlProps" Target="/customXml/itemProps23.xml" Id="rId1" /></Relationships>
</file>

<file path=customXml/_rels/item32.xml.rels>&#65279;<?xml version="1.0" encoding="utf-8"?><Relationships xmlns="http://schemas.openxmlformats.org/package/2006/relationships"><Relationship Type="http://schemas.openxmlformats.org/officeDocument/2006/relationships/customXmlProps" Target="/customXml/itemProps32.xml" Id="rId1"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3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4" ma:contentTypeDescription="Create a new document." ma:contentTypeScope="" ma:versionID="2d714a3296df14eba7a100bb665443ca">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49549bf45bfbbfb6cffed527380e77e1"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1.xml><?xml version="1.0" encoding="utf-8"?>
<ds:datastoreItem xmlns:ds="http://schemas.openxmlformats.org/officeDocument/2006/customXml" ds:itemID="{3E491BA5-E51C-4D60-98D9-799D9584C16D}">
  <ds:schemaRefs>
    <ds:schemaRef ds:uri="http://schemas.microsoft.com/sharepoint/v3/contenttype/forms"/>
  </ds:schemaRefs>
</ds:datastoreItem>
</file>

<file path=customXml/itemProps23.xml><?xml version="1.0" encoding="utf-8"?>
<ds:datastoreItem xmlns:ds="http://schemas.openxmlformats.org/officeDocument/2006/customXml" ds:itemID="{E48C5103-720E-4653-B393-3C6E4E8E3C3D}">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customXml/itemProps32.xml><?xml version="1.0" encoding="utf-8"?>
<ds:datastoreItem xmlns:ds="http://schemas.openxmlformats.org/officeDocument/2006/customXml" ds:itemID="{FFDE6A50-3630-44AB-9ABA-9EA2418298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DocSecurity>0</ap:DocSecurity>
  <ap:Template>TM02930047</ap:Template>
  <ap:ScaleCrop>false</ap:ScaleCrop>
  <ap:HeadingPairs>
    <vt:vector baseType="variant" size="4">
      <vt:variant>
        <vt:lpstr>Feuilles de calcul</vt:lpstr>
      </vt:variant>
      <vt:variant>
        <vt:i4>3</vt:i4>
      </vt:variant>
      <vt:variant>
        <vt:lpstr>Plages nommées</vt:lpstr>
      </vt:variant>
      <vt:variant>
        <vt:i4>6</vt:i4>
      </vt:variant>
    </vt:vector>
  </ap:HeadingPairs>
  <ap:TitlesOfParts>
    <vt:vector baseType="lpstr" size="9">
      <vt:lpstr>Début</vt:lpstr>
      <vt:lpstr>Budget étudiant mensuel</vt:lpstr>
      <vt:lpstr>calculs_de_graphique</vt:lpstr>
      <vt:lpstr>BarreDéfilementValeur</vt:lpstr>
      <vt:lpstr>MoisDébutSélectionné</vt:lpstr>
      <vt:lpstr>période_sélectionnée_pourcentage_revenus</vt:lpstr>
      <vt:lpstr>Périodes</vt:lpstr>
      <vt:lpstr>ProucentageDépenses</vt:lpstr>
      <vt:lpstr>ProucentageRevenus</vt:lpstr>
    </vt:vector>
  </ap:TitlesOfParts>
  <ap:LinksUpToDate>false</ap:LinksUpToDate>
  <ap:SharedDoc>false</ap:SharedDoc>
  <ap:HyperlinksChanged>false</ap:HyperlinksChanged>
  <ap:AppVersion>16.0300</ap:AppVersion>
</ap: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2022-02-14T07:10:06Z</dcterms:created>
  <dcterms:modified xsi:type="dcterms:W3CDTF">2022-05-16T12:12:07Z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